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D23" i="1"/>
  <c r="H18" i="1" l="1"/>
  <c r="G18" i="1"/>
  <c r="F18" i="1"/>
  <c r="E18" i="1"/>
  <c r="I18" i="1" l="1"/>
  <c r="D18" i="1"/>
  <c r="C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<sst xmlns="http://schemas.openxmlformats.org/spreadsheetml/2006/main" count="214" uniqueCount="193">
  <si>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</si>
  <si>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</si>
  <si>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</si>
  <si>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</si>
  <si>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</si>
  <si>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</si>
  <si>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</si>
  <si>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</si>
  <si>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</si>
  <si>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</si>
  <si>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</si>
  <si>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</si>
  <si>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</si>
  <si>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</si>
  <si>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</si>
  <si>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</si>
  <si>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</si>
  <si>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</si>
  <si>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</si>
  <si>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</si>
  <si>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</si>
  <si>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</si>
  <si>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</si>
  <si>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</si>
  <si>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</si>
  <si>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</si>
  <si>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</si>
  <si>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</si>
  <si>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</si>
  <si>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</si>
  <si>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</si>
  <si>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</si>
  <si>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</si>
  <si>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</si>
  <si>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</si>
  <si>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</si>
  <si>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</si>
  <si>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</si>
  <si>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</si>
  <si>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</si>
  <si>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</si>
  <si>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</si>
  <si>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</si>
  <si>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</si>
  <si>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</si>
  <si>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</si>
  <si>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</si>
  <si>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</si>
  <si>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</si>
  <si>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</si>
  <si>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</si>
  <si>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</si>
  <si>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</si>
  <si>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</si>
  <si>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</si>
  <si>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</si>
  <si>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</si>
  <si>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</si>
  <si>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</si>
  <si>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</si>
  <si>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</si>
  <si>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</si>
  <si>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</si>
  <si>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</si>
  <si>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</si>
  <si>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</si>
  <si>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</si>
  <si>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</si>
  <si>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</si>
  <si>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</si>
  <si>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</si>
  <si>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</si>
  <si>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</si>
  <si>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</si>
  <si>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</si>
  <si>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</si>
  <si>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</si>
  <si>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</si>
  <si>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</si>
  <si>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</si>
  <si>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</si>
  <si>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</si>
  <si>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</si>
  <si>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</si>
  <si>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</si>
  <si>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</si>
  <si>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</si>
  <si>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</si>
  <si>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</si>
  <si>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</si>
  <si>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</si>
  <si>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</si>
  <si>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</si>
  <si>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</si>
  <si>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</si>
  <si>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</si>
  <si>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</si>
  <si>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</si>
  <si>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</si>
  <si>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</si>
  <si>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</si>
  <si>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</si>
  <si>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</si>
  <si>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</si>
  <si>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</si>
  <si>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</si>
  <si>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</si>
  <si>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</si>
  <si>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</si>
  <si>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</si>
  <si>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</si>
  <si>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</si>
  <si>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</si>
  <si>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</si>
  <si>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</si>
  <si>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</si>
  <si>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</si>
  <si>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</si>
  <si>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</si>
  <si>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</si>
  <si>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</si>
  <si>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</si>
  <si>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</si>
  <si>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</si>
  <si>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</si>
  <si>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</si>
  <si>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</si>
  <si>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</si>
  <si>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</si>
  <si>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</si>
  <si>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</si>
  <si>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</si>
  <si>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</si>
  <si>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</si>
  <si>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</si>
  <si>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</si>
  <si>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</si>
  <si>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</si>
  <si>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</si>
  <si>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</si>
  <si>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</si>
  <si>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</si>
  <si>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</si>
  <si>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</si>
  <si>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</si>
  <si>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</si>
  <si>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</si>
  <si>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</si>
  <si>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</si>
  <si>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</si>
  <si>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</si>
  <si>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</si>
  <si>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</si>
  <si>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</si>
  <si>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</si>
  <si>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</si>
  <si>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</si>
  <si>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</si>
  <si>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</si>
  <si>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</si>
  <si>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</si>
  <si>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</si>
  <si>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</si>
  <si>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</si>
  <si>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</si>
  <si>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</si>
  <si>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</si>
  <si>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</si>
  <si>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</si>
  <si>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</si>
  <si>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</si>
  <si>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</si>
  <si>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</si>
  <si>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</si>
  <si>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</si>
  <si>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</si>
  <si>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</si>
  <si>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</si>
  <si>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</si>
  <si>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</si>
  <si>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</si>
  <si>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</si>
  <si>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</si>
  <si>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TMT</t>
    <phoneticPr fontId="3" type="noConversion"/>
  </si>
  <si>
    <t>BLG</t>
    <phoneticPr fontId="3" type="noConversion"/>
  </si>
  <si>
    <t>N</t>
    <phoneticPr fontId="3" type="noConversion"/>
  </si>
  <si>
    <t>N</t>
    <phoneticPr fontId="3" type="noConversion"/>
  </si>
  <si>
    <t>DIR-KSP</t>
    <phoneticPr fontId="3" type="noConversion"/>
  </si>
  <si>
    <t>20s/31k 24s/22k 40s/27k</t>
    <phoneticPr fontId="3" type="noConversion"/>
  </si>
  <si>
    <t>20s/20k 32s/22k 55s/17k</t>
    <phoneticPr fontId="3" type="noConversion"/>
  </si>
  <si>
    <t xml:space="preserve">1) 방풍막 연결, 초반에 바람. </t>
    <phoneticPr fontId="3" type="noConversion"/>
  </si>
  <si>
    <t xml:space="preserve"> 아침에 돔플랫 촬영</t>
    <phoneticPr fontId="3" type="noConversion"/>
  </si>
  <si>
    <t xml:space="preserve">3) Skyjack 움직이지 않음. 배터리 점검 필요.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</si>
</sst>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3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Protection="1">
      <alignment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1" fontId="58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6" zoomScale="140" zoomScaleNormal="140" workbookViewId="0">
      <selection activeCell="F77" sqref="F7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4">
        <v>45453</v>
      </c>
      <c r="D3" s="155"/>
      <c r="E3" s="1"/>
      <c r="F3" s="1"/>
      <c r="G3" s="1"/>
      <c r="H3" s="1"/>
      <c r="I3" s="1"/>
      <c r="J3" s="1"/>
      <c r="K3" s="36" t="s">
        <v>2</v>
      </c>
      <c r="L3" s="156">
        <f>(P31-(P32+P33))/P31*100</f>
        <v>100</v>
      </c>
      <c r="M3" s="156"/>
      <c r="N3" s="36" t="s">
        <v>3</v>
      </c>
      <c r="O3" s="156">
        <f>(P31-P33)/P31*100</f>
        <v>100</v>
      </c>
      <c r="P3" s="156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>
        <v>1.47</v>
      </c>
      <c r="E9" s="108">
        <v>9</v>
      </c>
      <c r="F9" s="108">
        <v>43</v>
      </c>
      <c r="G9" s="109" t="s">
        <v>186</v>
      </c>
      <c r="H9" s="110">
        <v>8.6</v>
      </c>
      <c r="I9" s="138">
        <v>16.100000000000001</v>
      </c>
      <c r="J9" s="11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15">
        <v>0.91666666666666663</v>
      </c>
      <c r="D10" s="110">
        <v>1.5</v>
      </c>
      <c r="E10" s="110">
        <v>6.7</v>
      </c>
      <c r="F10" s="110">
        <v>47</v>
      </c>
      <c r="G10" s="119" t="s">
        <v>185</v>
      </c>
      <c r="H10" s="110">
        <v>6.3</v>
      </c>
      <c r="I10" s="116"/>
      <c r="J10" s="11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8">
        <v>0.17361111111111113</v>
      </c>
      <c r="D11" s="129">
        <v>1.8</v>
      </c>
      <c r="E11" s="129">
        <v>6</v>
      </c>
      <c r="F11" s="129">
        <v>52</v>
      </c>
      <c r="G11" s="130" t="s">
        <v>185</v>
      </c>
      <c r="H11" s="129">
        <v>9.1999999999999993</v>
      </c>
      <c r="I11" s="131"/>
      <c r="J11" s="132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23.475694444444443</v>
      </c>
      <c r="D12" s="12">
        <f>AVERAGE(D9:D11)</f>
        <v>1.5899999999999999</v>
      </c>
      <c r="E12" s="12">
        <f>AVERAGE(E9:E11)</f>
        <v>7.2333333333333334</v>
      </c>
      <c r="F12" s="13">
        <f>AVERAGE(F9:F11)</f>
        <v>47.333333333333336</v>
      </c>
      <c r="G12" s="14"/>
      <c r="H12" s="15">
        <f>AVERAGE(H9:H11)</f>
        <v>8.0333333333333332</v>
      </c>
      <c r="I12" s="16"/>
      <c r="J12" s="17">
        <f>AVERAGE(J9:J11)</f>
        <v>1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183</v>
      </c>
      <c r="F16" s="106" t="s">
        <v>187</v>
      </c>
      <c r="G16" s="106" t="s">
        <v>184</v>
      </c>
      <c r="H16" s="106" t="s">
        <v>183</v>
      </c>
      <c r="I16" s="106" t="s">
        <v>179</v>
      </c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0.6430555555555556</v>
      </c>
      <c r="D17" s="105">
        <v>0.64652777777777781</v>
      </c>
      <c r="E17" s="133">
        <v>0.67986111111111114</v>
      </c>
      <c r="F17" s="133">
        <v>0.70138888888888884</v>
      </c>
      <c r="G17" s="133">
        <v>0.76458333333333339</v>
      </c>
      <c r="H17" s="133">
        <v>0.16388888888888889</v>
      </c>
      <c r="I17" s="133">
        <v>0.18958333333333333</v>
      </c>
      <c r="J17" s="87"/>
      <c r="K17" s="87"/>
      <c r="L17" s="87"/>
      <c r="M17" s="87"/>
      <c r="N17" s="87"/>
      <c r="O17" s="87"/>
      <c r="P17" s="133">
        <v>0.24791666666666667</v>
      </c>
    </row>
    <row r="18" spans="2:16" ht="14.1" customHeight="1" x14ac:dyDescent="0.25">
      <c r="B18" s="25" t="s">
        <v>43</v>
      </c>
      <c r="C18" s="106">
        <v>22915</v>
      </c>
      <c r="D18" s="106">
        <f>C18+1</f>
        <v>22916</v>
      </c>
      <c r="E18" s="106">
        <f t="shared" ref="E18" si="0">D19+1</f>
        <v>22927</v>
      </c>
      <c r="F18" s="106">
        <f>E19+1</f>
        <v>22942</v>
      </c>
      <c r="G18" s="106">
        <f>F19+1</f>
        <v>22981</v>
      </c>
      <c r="H18" s="106">
        <f>G19+1</f>
        <v>23243</v>
      </c>
      <c r="I18" s="106">
        <f>H19+1</f>
        <v>23255</v>
      </c>
      <c r="J18" s="87"/>
      <c r="K18" s="86"/>
      <c r="L18" s="86"/>
      <c r="M18" s="86"/>
      <c r="N18" s="86"/>
      <c r="O18" s="86"/>
      <c r="P18" s="106">
        <f>MAX(C18:O19)+1</f>
        <v>23319</v>
      </c>
    </row>
    <row r="19" spans="2:16" ht="14.1" customHeight="1" thickBot="1" x14ac:dyDescent="0.3">
      <c r="B19" s="9" t="s">
        <v>44</v>
      </c>
      <c r="C19" s="88"/>
      <c r="D19" s="106">
        <v>22926</v>
      </c>
      <c r="E19" s="106">
        <v>22941</v>
      </c>
      <c r="F19" s="106">
        <v>22980</v>
      </c>
      <c r="G19" s="106">
        <v>23242</v>
      </c>
      <c r="H19" s="106">
        <v>23254</v>
      </c>
      <c r="I19" s="106">
        <f>I18+63</f>
        <v>23318</v>
      </c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15</v>
      </c>
      <c r="F20" s="23">
        <f t="shared" si="1"/>
        <v>39</v>
      </c>
      <c r="G20" s="23">
        <f t="shared" si="1"/>
        <v>262</v>
      </c>
      <c r="H20" s="23">
        <f t="shared" si="1"/>
        <v>12</v>
      </c>
      <c r="I20" s="23">
        <f t="shared" si="1"/>
        <v>64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5" t="s">
        <v>21</v>
      </c>
      <c r="D22" s="25" t="s">
        <v>23</v>
      </c>
      <c r="E22" s="25" t="s">
        <v>47</v>
      </c>
      <c r="F22" s="163" t="s">
        <v>48</v>
      </c>
      <c r="G22" s="163"/>
      <c r="H22" s="163"/>
      <c r="I22" s="163"/>
      <c r="J22" s="25" t="s">
        <v>21</v>
      </c>
      <c r="K22" s="25" t="s">
        <v>23</v>
      </c>
      <c r="L22" s="25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126">
        <f>D18+5</f>
        <v>22921</v>
      </c>
      <c r="D23" s="126">
        <f>C23+2</f>
        <v>22923</v>
      </c>
      <c r="E23" s="109" t="s">
        <v>49</v>
      </c>
      <c r="F23" s="161" t="s">
        <v>188</v>
      </c>
      <c r="G23" s="161"/>
      <c r="H23" s="161"/>
      <c r="I23" s="161"/>
      <c r="J23" s="113"/>
      <c r="K23" s="113"/>
      <c r="L23" s="112" t="s">
        <v>50</v>
      </c>
      <c r="M23" s="161" t="s">
        <v>173</v>
      </c>
      <c r="N23" s="161"/>
      <c r="O23" s="161"/>
      <c r="P23" s="161"/>
    </row>
    <row r="24" spans="2:16" ht="13.5" customHeight="1" x14ac:dyDescent="0.25">
      <c r="B24" s="162"/>
      <c r="C24" s="127"/>
      <c r="D24" s="127"/>
      <c r="E24" s="112" t="s">
        <v>182</v>
      </c>
      <c r="F24" s="161" t="s">
        <v>173</v>
      </c>
      <c r="G24" s="161"/>
      <c r="H24" s="161"/>
      <c r="I24" s="161"/>
      <c r="J24" s="113"/>
      <c r="K24" s="113"/>
      <c r="L24" s="112" t="s">
        <v>52</v>
      </c>
      <c r="M24" s="161" t="s">
        <v>173</v>
      </c>
      <c r="N24" s="161"/>
      <c r="O24" s="161"/>
      <c r="P24" s="161"/>
    </row>
    <row r="25" spans="2:16" ht="13.5" customHeight="1" x14ac:dyDescent="0.25">
      <c r="B25" s="162"/>
      <c r="C25" s="127">
        <f>D23+1</f>
        <v>22924</v>
      </c>
      <c r="D25" s="127">
        <f>C25+2</f>
        <v>22926</v>
      </c>
      <c r="E25" s="112" t="s">
        <v>52</v>
      </c>
      <c r="F25" s="161" t="s">
        <v>189</v>
      </c>
      <c r="G25" s="161"/>
      <c r="H25" s="161"/>
      <c r="I25" s="161"/>
      <c r="J25" s="113"/>
      <c r="K25" s="113"/>
      <c r="L25" s="112" t="s">
        <v>51</v>
      </c>
      <c r="M25" s="161" t="s">
        <v>173</v>
      </c>
      <c r="N25" s="161"/>
      <c r="O25" s="161"/>
      <c r="P25" s="161"/>
    </row>
    <row r="26" spans="2:16" ht="13.5" customHeight="1" x14ac:dyDescent="0.25">
      <c r="B26" s="162"/>
      <c r="C26" s="127"/>
      <c r="D26" s="127"/>
      <c r="E26" s="112" t="s">
        <v>50</v>
      </c>
      <c r="F26" s="161" t="s">
        <v>173</v>
      </c>
      <c r="G26" s="161"/>
      <c r="H26" s="161"/>
      <c r="I26" s="161"/>
      <c r="J26" s="113"/>
      <c r="K26" s="113"/>
      <c r="L26" s="112" t="s">
        <v>49</v>
      </c>
      <c r="M26" s="161" t="s">
        <v>173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53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0.3972222222222222</v>
      </c>
      <c r="D30" s="103"/>
      <c r="E30" s="120"/>
      <c r="F30" s="103"/>
      <c r="G30" s="103"/>
      <c r="H30" s="120"/>
      <c r="I30" s="103"/>
      <c r="J30" s="103"/>
      <c r="K30" s="121"/>
      <c r="L30" s="220"/>
      <c r="M30" s="220"/>
      <c r="N30" s="220">
        <v>6.3888888888888884E-2</v>
      </c>
      <c r="O30" s="120"/>
      <c r="P30" s="117">
        <f>SUM(C30:J30,L30:N30)</f>
        <v>0.46111111111111108</v>
      </c>
    </row>
    <row r="31" spans="2:16" ht="14.1" customHeight="1" x14ac:dyDescent="0.25">
      <c r="B31" s="26" t="s">
        <v>172</v>
      </c>
      <c r="C31" s="223">
        <v>0.39930555555555558</v>
      </c>
      <c r="D31" s="221">
        <v>6.3194444444444442E-2</v>
      </c>
      <c r="E31" s="100"/>
      <c r="F31" s="100"/>
      <c r="G31" s="100"/>
      <c r="H31" s="100"/>
      <c r="I31" s="100"/>
      <c r="J31" s="100"/>
      <c r="K31" s="221">
        <v>4.1666666666666664E-2</v>
      </c>
      <c r="L31" s="100"/>
      <c r="M31" s="100"/>
      <c r="N31" s="100"/>
      <c r="O31" s="101"/>
      <c r="P31" s="117">
        <f>SUM(C31:N31)</f>
        <v>0.50416666666666665</v>
      </c>
    </row>
    <row r="32" spans="2:16" ht="14.1" customHeight="1" x14ac:dyDescent="0.25">
      <c r="B32" s="26" t="s">
        <v>68</v>
      </c>
      <c r="C32" s="137"/>
      <c r="D32" s="136"/>
      <c r="E32" s="90"/>
      <c r="F32" s="139"/>
      <c r="G32" s="139"/>
      <c r="H32" s="90"/>
      <c r="I32" s="139"/>
      <c r="J32" s="139"/>
      <c r="K32" s="90"/>
      <c r="L32" s="90"/>
      <c r="M32" s="90"/>
      <c r="N32" s="90"/>
      <c r="O32" s="91"/>
      <c r="P32" s="117">
        <f>SUM(C32:N32)</f>
        <v>0</v>
      </c>
    </row>
    <row r="33" spans="2:16" ht="14.1" customHeight="1" thickBot="1" x14ac:dyDescent="0.3">
      <c r="B33" s="26" t="s">
        <v>69</v>
      </c>
      <c r="C33" s="125"/>
      <c r="D33" s="124"/>
      <c r="E33" s="92"/>
      <c r="F33" s="92"/>
      <c r="G33" s="92"/>
      <c r="H33" s="92"/>
      <c r="I33" s="92"/>
      <c r="J33" s="92"/>
      <c r="K33" s="124"/>
      <c r="L33" s="92"/>
      <c r="M33" s="92"/>
      <c r="N33" s="92"/>
      <c r="O33" s="93"/>
      <c r="P33" s="118">
        <f>SUM(C33:N33)</f>
        <v>0</v>
      </c>
    </row>
    <row r="34" spans="2:16" ht="14.1" customHeight="1" x14ac:dyDescent="0.25">
      <c r="B34" s="73" t="s">
        <v>170</v>
      </c>
      <c r="C34" s="95">
        <f>C31-C32-C33</f>
        <v>0.39930555555555558</v>
      </c>
      <c r="D34" s="95">
        <f t="shared" ref="D34:P34" si="2">D31-D32-D33</f>
        <v>6.3194444444444442E-2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4.1666666666666664E-2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0.50416666666666665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9" t="s">
        <v>70</v>
      </c>
      <c r="C36" s="165"/>
      <c r="D36" s="165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80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8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80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0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1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71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191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5"/>
      <c r="C52" s="196"/>
      <c r="D52" s="174"/>
      <c r="E52" s="174"/>
      <c r="F52" s="174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169</v>
      </c>
      <c r="C53" s="199"/>
      <c r="D53" s="122"/>
      <c r="E53" s="122"/>
      <c r="F53" s="114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168</v>
      </c>
      <c r="C54" s="201"/>
      <c r="D54" s="201"/>
      <c r="E54" s="201"/>
      <c r="F54" s="222">
        <v>554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72</v>
      </c>
      <c r="C56" s="18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3" t="s">
        <v>73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74</v>
      </c>
      <c r="O57" s="184"/>
      <c r="P57" s="187"/>
    </row>
    <row r="58" spans="2:16" ht="17.100000000000001" customHeight="1" x14ac:dyDescent="0.25">
      <c r="B58" s="188" t="s">
        <v>75</v>
      </c>
      <c r="C58" s="189"/>
      <c r="D58" s="190"/>
      <c r="E58" s="188" t="s">
        <v>76</v>
      </c>
      <c r="F58" s="189"/>
      <c r="G58" s="190"/>
      <c r="H58" s="189" t="s">
        <v>77</v>
      </c>
      <c r="I58" s="189"/>
      <c r="J58" s="189"/>
      <c r="K58" s="191" t="s">
        <v>78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79</v>
      </c>
      <c r="C59" s="209"/>
      <c r="D59" s="33" t="b">
        <v>1</v>
      </c>
      <c r="E59" s="208" t="s">
        <v>80</v>
      </c>
      <c r="F59" s="209"/>
      <c r="G59" s="33" t="b">
        <v>1</v>
      </c>
      <c r="H59" s="210" t="s">
        <v>81</v>
      </c>
      <c r="I59" s="209"/>
      <c r="J59" s="33" t="b">
        <v>1</v>
      </c>
      <c r="K59" s="210" t="s">
        <v>82</v>
      </c>
      <c r="L59" s="209"/>
      <c r="M59" s="33" t="b">
        <v>1</v>
      </c>
      <c r="N59" s="211" t="s">
        <v>83</v>
      </c>
      <c r="O59" s="209"/>
      <c r="P59" s="33" t="b">
        <v>1</v>
      </c>
    </row>
    <row r="60" spans="2:16" ht="20.100000000000001" customHeight="1" x14ac:dyDescent="0.25">
      <c r="B60" s="208" t="s">
        <v>84</v>
      </c>
      <c r="C60" s="209"/>
      <c r="D60" s="33" t="b">
        <v>1</v>
      </c>
      <c r="E60" s="208" t="s">
        <v>85</v>
      </c>
      <c r="F60" s="209"/>
      <c r="G60" s="33" t="b">
        <v>1</v>
      </c>
      <c r="H60" s="210" t="s">
        <v>86</v>
      </c>
      <c r="I60" s="209"/>
      <c r="J60" s="33" t="b">
        <v>1</v>
      </c>
      <c r="K60" s="210" t="s">
        <v>87</v>
      </c>
      <c r="L60" s="209"/>
      <c r="M60" s="33" t="b">
        <v>1</v>
      </c>
      <c r="N60" s="211" t="s">
        <v>88</v>
      </c>
      <c r="O60" s="209"/>
      <c r="P60" s="33" t="b">
        <v>1</v>
      </c>
    </row>
    <row r="61" spans="2:16" ht="20.100000000000001" customHeight="1" x14ac:dyDescent="0.25">
      <c r="B61" s="208" t="s">
        <v>89</v>
      </c>
      <c r="C61" s="209"/>
      <c r="D61" s="33" t="b">
        <v>1</v>
      </c>
      <c r="E61" s="208" t="s">
        <v>90</v>
      </c>
      <c r="F61" s="209"/>
      <c r="G61" s="33" t="b">
        <v>1</v>
      </c>
      <c r="H61" s="210" t="s">
        <v>91</v>
      </c>
      <c r="I61" s="209"/>
      <c r="J61" s="33" t="b">
        <v>1</v>
      </c>
      <c r="K61" s="210" t="s">
        <v>92</v>
      </c>
      <c r="L61" s="209"/>
      <c r="M61" s="33" t="b">
        <v>1</v>
      </c>
      <c r="N61" s="211" t="s">
        <v>93</v>
      </c>
      <c r="O61" s="209"/>
      <c r="P61" s="33" t="b">
        <v>1</v>
      </c>
    </row>
    <row r="62" spans="2:16" ht="20.100000000000001" customHeight="1" x14ac:dyDescent="0.25">
      <c r="B62" s="210" t="s">
        <v>91</v>
      </c>
      <c r="C62" s="209"/>
      <c r="D62" s="33" t="b">
        <v>1</v>
      </c>
      <c r="E62" s="208" t="s">
        <v>94</v>
      </c>
      <c r="F62" s="209"/>
      <c r="G62" s="33" t="b">
        <v>1</v>
      </c>
      <c r="H62" s="210" t="s">
        <v>95</v>
      </c>
      <c r="I62" s="209"/>
      <c r="J62" s="33" t="b">
        <v>0</v>
      </c>
      <c r="K62" s="210" t="s">
        <v>96</v>
      </c>
      <c r="L62" s="209"/>
      <c r="M62" s="33" t="b">
        <v>1</v>
      </c>
      <c r="N62" s="211" t="s">
        <v>86</v>
      </c>
      <c r="O62" s="209"/>
      <c r="P62" s="33" t="b">
        <v>1</v>
      </c>
    </row>
    <row r="63" spans="2:16" ht="20.100000000000001" customHeight="1" x14ac:dyDescent="0.25">
      <c r="B63" s="210" t="s">
        <v>97</v>
      </c>
      <c r="C63" s="209"/>
      <c r="D63" s="33" t="b">
        <v>1</v>
      </c>
      <c r="E63" s="208" t="s">
        <v>98</v>
      </c>
      <c r="F63" s="209"/>
      <c r="G63" s="33" t="b">
        <v>1</v>
      </c>
      <c r="H63" s="38"/>
      <c r="I63" s="39"/>
      <c r="J63" s="40"/>
      <c r="K63" s="210" t="s">
        <v>99</v>
      </c>
      <c r="L63" s="209"/>
      <c r="M63" s="33" t="b">
        <v>1</v>
      </c>
      <c r="N63" s="211" t="s">
        <v>167</v>
      </c>
      <c r="O63" s="209"/>
      <c r="P63" s="33" t="b">
        <v>1</v>
      </c>
    </row>
    <row r="64" spans="2:16" ht="20.100000000000001" customHeight="1" x14ac:dyDescent="0.25">
      <c r="B64" s="210" t="s">
        <v>100</v>
      </c>
      <c r="C64" s="209"/>
      <c r="D64" s="33" t="b">
        <v>0</v>
      </c>
      <c r="E64" s="208" t="s">
        <v>101</v>
      </c>
      <c r="F64" s="209"/>
      <c r="G64" s="33" t="b">
        <v>1</v>
      </c>
      <c r="H64" s="41"/>
      <c r="I64" s="42"/>
      <c r="J64" s="43"/>
      <c r="K64" s="218" t="s">
        <v>102</v>
      </c>
      <c r="L64" s="21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8" t="s">
        <v>165</v>
      </c>
      <c r="F65" s="20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2" t="s">
        <v>108</v>
      </c>
      <c r="C69" s="212"/>
      <c r="D69" s="51"/>
      <c r="E69" s="51"/>
      <c r="F69" s="214" t="s">
        <v>109</v>
      </c>
      <c r="G69" s="216" t="s">
        <v>110</v>
      </c>
      <c r="H69" s="51"/>
      <c r="I69" s="212" t="s">
        <v>111</v>
      </c>
      <c r="J69" s="21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3"/>
      <c r="C70" s="213"/>
      <c r="D70" s="55"/>
      <c r="E70" s="56"/>
      <c r="F70" s="215"/>
      <c r="G70" s="217"/>
      <c r="H70" s="57"/>
      <c r="I70" s="213"/>
      <c r="J70" s="21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6">
        <v>-153.499</v>
      </c>
      <c r="D72" s="224">
        <v>-155.15199999999999</v>
      </c>
      <c r="E72" s="79" t="s">
        <v>121</v>
      </c>
      <c r="F72" s="96">
        <v>19.5</v>
      </c>
      <c r="G72" s="224">
        <v>17.8</v>
      </c>
      <c r="H72" s="134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-137.80199999999999</v>
      </c>
      <c r="D73" s="224">
        <v>-140.76499999999999</v>
      </c>
      <c r="E73" s="80" t="s">
        <v>125</v>
      </c>
      <c r="F73" s="98">
        <v>17</v>
      </c>
      <c r="G73" s="225">
        <v>19</v>
      </c>
      <c r="H73" s="134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-205.959</v>
      </c>
      <c r="D74" s="224">
        <v>-206.87700000000001</v>
      </c>
      <c r="E74" s="80" t="s">
        <v>130</v>
      </c>
      <c r="F74" s="99">
        <v>20</v>
      </c>
      <c r="G74" s="226">
        <v>20</v>
      </c>
      <c r="H74" s="134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-113.004</v>
      </c>
      <c r="D75" s="224">
        <v>-116.017</v>
      </c>
      <c r="E75" s="80" t="s">
        <v>135</v>
      </c>
      <c r="F75" s="99">
        <v>50</v>
      </c>
      <c r="G75" s="226">
        <v>50</v>
      </c>
      <c r="H75" s="135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23.757000000000001</v>
      </c>
      <c r="D76" s="224">
        <v>22.077999999999999</v>
      </c>
      <c r="E76" s="80" t="s">
        <v>140</v>
      </c>
      <c r="F76" s="99">
        <v>40</v>
      </c>
      <c r="G76" s="226">
        <v>40</v>
      </c>
      <c r="H76" s="135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28.03</v>
      </c>
      <c r="D77" s="224">
        <v>25.83</v>
      </c>
      <c r="E77" s="80" t="s">
        <v>145</v>
      </c>
      <c r="F77" s="99">
        <v>170</v>
      </c>
      <c r="G77" s="226">
        <v>170</v>
      </c>
      <c r="H77" s="134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20.173999999999999</v>
      </c>
      <c r="D78" s="224">
        <v>18.78</v>
      </c>
      <c r="E78" s="80" t="s">
        <v>150</v>
      </c>
      <c r="F78" s="123"/>
      <c r="G78" s="227"/>
      <c r="H78" s="134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21.113</v>
      </c>
      <c r="D79" s="224">
        <v>19.613</v>
      </c>
      <c r="E79" s="79" t="s">
        <v>155</v>
      </c>
      <c r="F79" s="96">
        <v>14</v>
      </c>
      <c r="G79" s="224">
        <v>7</v>
      </c>
      <c r="H79" s="134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2.0100000000000001E-5</v>
      </c>
      <c r="D80" s="228">
        <v>2.0299999999999999E-5</v>
      </c>
      <c r="E80" s="80" t="s">
        <v>160</v>
      </c>
      <c r="F80" s="98">
        <v>36</v>
      </c>
      <c r="G80" s="225">
        <v>56.5</v>
      </c>
      <c r="H80" s="134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229"/>
      <c r="G81" s="140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7" t="s">
        <v>164</v>
      </c>
      <c r="C84" s="157"/>
    </row>
    <row r="85" spans="2:16" ht="15" customHeight="1" x14ac:dyDescent="0.25">
      <c r="B85" s="158" t="s">
        <v>190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47" t="s">
        <v>180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</row>
    <row r="87" spans="2:16" ht="15" customHeight="1" x14ac:dyDescent="0.25">
      <c r="B87" s="147" t="s">
        <v>192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50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2"/>
    </row>
    <row r="90" spans="2:16" ht="15" customHeight="1" x14ac:dyDescent="0.25"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</row>
    <row r="93" spans="2:16" ht="15" customHeight="1" x14ac:dyDescent="0.25">
      <c r="B93" s="141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</row>
    <row r="94" spans="2:16" ht="15" customHeight="1" x14ac:dyDescent="0.25">
      <c r="B94" s="141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</row>
    <row r="95" spans="2:16" ht="15" customHeight="1" x14ac:dyDescent="0.25"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</row>
    <row r="96" spans="2:16" ht="15" customHeight="1" x14ac:dyDescent="0.25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</row>
    <row r="97" spans="2:16" ht="15" customHeight="1" x14ac:dyDescent="0.25">
      <c r="B97" s="14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</row>
    <row r="98" spans="2:16" ht="15" customHeight="1" x14ac:dyDescent="0.25">
      <c r="B98" s="14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</row>
    <row r="99" spans="2:16" ht="15" customHeight="1" x14ac:dyDescent="0.25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2024-06-11T06:02:18Z</dcterms:modified>
</cp:coreProperties>
</file>