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H18" i="1" l="1"/>
  <c r="G18" i="1"/>
  <c r="F18" i="1"/>
  <c r="E18" i="1"/>
  <c r="I18" i="1" l="1"/>
  <c r="J23" i="1" s="1"/>
  <c r="K23" i="1" s="1"/>
  <c r="J25" i="1" s="1"/>
  <c r="K25" i="1" s="1"/>
  <c r="D18" i="1"/>
  <c r="C23" i="1" s="1"/>
  <c r="D23" i="1" s="1"/>
  <c r="C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<sst xmlns="http://schemas.openxmlformats.org/spreadsheetml/2006/main" count="212" uniqueCount="194">
  <si>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</si>
  <si>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</si>
  <si>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</si>
  <si>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</si>
  <si>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</si>
  <si>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</si>
  <si>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</si>
  <si>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</si>
  <si>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</si>
  <si>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</si>
  <si>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</si>
  <si>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</si>
  <si>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</si>
  <si>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</si>
  <si>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</si>
  <si>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</si>
  <si>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</si>
  <si>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</si>
  <si>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</si>
  <si>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</si>
  <si>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</si>
  <si>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</si>
  <si>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</si>
  <si>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</si>
  <si>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</si>
  <si>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</si>
  <si>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</si>
  <si>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</si>
  <si>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</si>
  <si>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</si>
  <si>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</si>
  <si>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</si>
  <si>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</si>
  <si>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</si>
  <si>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</si>
  <si>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</si>
  <si>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</si>
  <si>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</si>
  <si>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</si>
  <si>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</si>
  <si>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</si>
  <si>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</si>
  <si>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</si>
  <si>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</si>
  <si>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</si>
  <si>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</si>
  <si>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</si>
  <si>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</si>
  <si>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</si>
  <si>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</si>
  <si>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</si>
  <si>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</si>
  <si>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</si>
  <si>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</si>
  <si>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</si>
  <si>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</si>
  <si>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</si>
  <si>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</si>
  <si>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</si>
  <si>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</si>
  <si>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</si>
  <si>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</si>
  <si>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</si>
  <si>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</si>
  <si>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</si>
  <si>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</si>
  <si>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</si>
  <si>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</si>
  <si>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</si>
  <si>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</si>
  <si>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</si>
  <si>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</si>
  <si>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</si>
  <si>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</si>
  <si>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</si>
  <si>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</si>
  <si>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</si>
  <si>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</si>
  <si>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</si>
  <si>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</si>
  <si>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</si>
  <si>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</si>
  <si>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</si>
  <si>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</si>
  <si>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</si>
  <si>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</si>
  <si>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</si>
  <si>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</si>
  <si>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</si>
  <si>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</si>
  <si>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</si>
  <si>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</si>
  <si>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</si>
  <si>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</si>
  <si>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</si>
  <si>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</si>
  <si>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</si>
  <si>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</si>
  <si>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</si>
  <si>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</si>
  <si>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</si>
  <si>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</si>
  <si>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</si>
  <si>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</si>
  <si>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</si>
  <si>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</si>
  <si>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</si>
  <si>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</si>
  <si>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</si>
  <si>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</si>
  <si>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</si>
  <si>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</si>
  <si>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</si>
  <si>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</si>
  <si>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</si>
  <si>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</si>
  <si>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</si>
  <si>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</si>
  <si>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</si>
  <si>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</si>
  <si>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</si>
  <si>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</si>
  <si>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</si>
  <si>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</si>
  <si>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</si>
  <si>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</si>
  <si>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</si>
  <si>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</si>
  <si>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</si>
  <si>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</si>
  <si>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</si>
  <si>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</si>
  <si>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</si>
  <si>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</si>
  <si>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</si>
  <si>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</si>
  <si>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</si>
  <si>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</si>
  <si>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</si>
  <si>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</si>
  <si>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</si>
  <si>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</si>
  <si>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</si>
  <si>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</si>
  <si>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</si>
  <si>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</si>
  <si>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</si>
  <si>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</si>
  <si>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</si>
  <si>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</si>
  <si>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</si>
  <si>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</si>
  <si>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</si>
  <si>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</si>
  <si>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</si>
  <si>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</si>
  <si>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</si>
  <si>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</si>
  <si>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</si>
  <si>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</si>
  <si>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</si>
  <si>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</si>
  <si>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</si>
  <si>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</si>
  <si>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</si>
  <si>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</si>
  <si>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</si>
  <si>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</si>
  <si>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</si>
  <si>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</si>
  <si>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</si>
  <si>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</si>
  <si>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</si>
  <si>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</si>
  <si>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</si>
  <si>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</si>
  <si>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</si>
  <si>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</si>
  <si>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</si>
  <si>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</si>
  <si>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</si>
  <si>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</si>
  <si>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</si>
  <si>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1) 방풍막 분리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</si>
  <si>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</si>
  <si>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</si>
  <si>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</si>
  <si>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N</t>
    <phoneticPr fontId="3" type="noConversion"/>
  </si>
  <si>
    <t>TMT</t>
    <phoneticPr fontId="3" type="noConversion"/>
  </si>
  <si>
    <t>20s/40k 20s/27k 28s/26k 43s/24k</t>
    <phoneticPr fontId="3" type="noConversion"/>
  </si>
  <si>
    <t>20s/18k 40s/25k 60s/25k</t>
    <phoneticPr fontId="3" type="noConversion"/>
  </si>
  <si>
    <t>N</t>
    <phoneticPr fontId="3" type="noConversion"/>
  </si>
  <si>
    <t>60s/28k 40s/26k 28s/24k 20s/22k</t>
    <phoneticPr fontId="3" type="noConversion"/>
  </si>
  <si>
    <t>60s/19k 51s/25k 37s/27k 26s/28k 20s/29k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</si>
</sst>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J66" sqref="J6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206" t="s">
        <v>0</v>
      </c>
      <c r="C2" s="20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207">
        <v>45452</v>
      </c>
      <c r="D3" s="208"/>
      <c r="E3" s="1"/>
      <c r="F3" s="1"/>
      <c r="G3" s="1"/>
      <c r="H3" s="1"/>
      <c r="I3" s="1"/>
      <c r="J3" s="1"/>
      <c r="K3" s="36" t="s">
        <v>2</v>
      </c>
      <c r="L3" s="209">
        <f>(P31-(P32+P33))/P31*100</f>
        <v>100</v>
      </c>
      <c r="M3" s="209"/>
      <c r="N3" s="36" t="s">
        <v>3</v>
      </c>
      <c r="O3" s="209">
        <f>(P31-P33)/P31*100</f>
        <v>100</v>
      </c>
      <c r="P3" s="209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206" t="s">
        <v>6</v>
      </c>
      <c r="C7" s="20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>
        <v>1.4</v>
      </c>
      <c r="E9" s="108">
        <v>8</v>
      </c>
      <c r="F9" s="108">
        <v>43</v>
      </c>
      <c r="G9" s="109" t="s">
        <v>191</v>
      </c>
      <c r="H9" s="110">
        <v>4.7</v>
      </c>
      <c r="I9" s="142">
        <v>9.1</v>
      </c>
      <c r="J9" s="11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15">
        <v>0.91666666666666663</v>
      </c>
      <c r="D10" s="110">
        <v>1.179</v>
      </c>
      <c r="E10" s="110">
        <v>7</v>
      </c>
      <c r="F10" s="110">
        <v>48</v>
      </c>
      <c r="G10" s="119" t="s">
        <v>187</v>
      </c>
      <c r="H10" s="110">
        <v>6</v>
      </c>
      <c r="I10" s="116"/>
      <c r="J10" s="11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8">
        <v>0.17361111111111113</v>
      </c>
      <c r="D11" s="129">
        <v>1.43</v>
      </c>
      <c r="E11" s="129">
        <v>4</v>
      </c>
      <c r="F11" s="129">
        <v>66</v>
      </c>
      <c r="G11" s="130" t="s">
        <v>187</v>
      </c>
      <c r="H11" s="129">
        <v>5</v>
      </c>
      <c r="I11" s="131"/>
      <c r="J11" s="132">
        <f>IF(L11, 1, 0) + IF(M11, 2, 0) + IF(N11, 4, 0) + IF(O11, 8, 0) + IF(P11, 16, 0)</f>
        <v>0</v>
      </c>
      <c r="K11" s="84" t="b">
        <v>1</v>
      </c>
      <c r="L11" s="84" t="b">
        <v>0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23.475694444444443</v>
      </c>
      <c r="D12" s="12">
        <f>AVERAGE(D9:D11)</f>
        <v>1.3363333333333332</v>
      </c>
      <c r="E12" s="12">
        <f>AVERAGE(E9:E11)</f>
        <v>6.333333333333333</v>
      </c>
      <c r="F12" s="13">
        <f>AVERAGE(F9:F11)</f>
        <v>52.333333333333336</v>
      </c>
      <c r="G12" s="14"/>
      <c r="H12" s="15">
        <f>AVERAGE(H9:H11)</f>
        <v>5.2333333333333334</v>
      </c>
      <c r="I12" s="16"/>
      <c r="J12" s="17">
        <f>AVERAGE(J9:J11)</f>
        <v>0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206" t="s">
        <v>25</v>
      </c>
      <c r="C14" s="20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184</v>
      </c>
      <c r="F16" s="106" t="s">
        <v>185</v>
      </c>
      <c r="G16" s="106" t="s">
        <v>186</v>
      </c>
      <c r="H16" s="106" t="s">
        <v>188</v>
      </c>
      <c r="I16" s="106" t="s">
        <v>179</v>
      </c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0.63541666666666663</v>
      </c>
      <c r="D17" s="105">
        <v>0.63680555555555551</v>
      </c>
      <c r="E17" s="133">
        <v>0.68055555555555547</v>
      </c>
      <c r="F17" s="133">
        <v>0.7055555555555556</v>
      </c>
      <c r="G17" s="133">
        <v>0.7715277777777777</v>
      </c>
      <c r="H17" s="133">
        <v>0.16805555555555554</v>
      </c>
      <c r="I17" s="133">
        <v>0.19652777777777777</v>
      </c>
      <c r="J17" s="87"/>
      <c r="K17" s="87"/>
      <c r="L17" s="87"/>
      <c r="M17" s="87"/>
      <c r="N17" s="87"/>
      <c r="O17" s="87"/>
      <c r="P17" s="133">
        <v>0.21249999999999999</v>
      </c>
    </row>
    <row r="18" spans="2:16" ht="14.1" customHeight="1" x14ac:dyDescent="0.25">
      <c r="B18" s="25" t="s">
        <v>43</v>
      </c>
      <c r="C18" s="106">
        <v>22549</v>
      </c>
      <c r="D18" s="106">
        <f>C18+1</f>
        <v>22550</v>
      </c>
      <c r="E18" s="106">
        <f t="shared" ref="E18" si="0">D19+1</f>
        <v>22562</v>
      </c>
      <c r="F18" s="106">
        <f>E19+1</f>
        <v>22579</v>
      </c>
      <c r="G18" s="106">
        <f>F19+1</f>
        <v>22621</v>
      </c>
      <c r="H18" s="106">
        <f>G19+1</f>
        <v>22881</v>
      </c>
      <c r="I18" s="106">
        <f>H19+1</f>
        <v>22900</v>
      </c>
      <c r="J18" s="87"/>
      <c r="K18" s="86"/>
      <c r="L18" s="86"/>
      <c r="M18" s="86"/>
      <c r="N18" s="86"/>
      <c r="O18" s="86"/>
      <c r="P18" s="106">
        <f>MAX(C18:O19)+1</f>
        <v>22914</v>
      </c>
    </row>
    <row r="19" spans="2:16" ht="14.1" customHeight="1" thickBot="1" x14ac:dyDescent="0.3">
      <c r="B19" s="9" t="s">
        <v>44</v>
      </c>
      <c r="C19" s="88"/>
      <c r="D19" s="106">
        <v>22561</v>
      </c>
      <c r="E19" s="106">
        <v>22578</v>
      </c>
      <c r="F19" s="106">
        <v>22620</v>
      </c>
      <c r="G19" s="106">
        <v>22880</v>
      </c>
      <c r="H19" s="106">
        <v>22899</v>
      </c>
      <c r="I19" s="106">
        <v>22913</v>
      </c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12</v>
      </c>
      <c r="E20" s="23">
        <f t="shared" ref="E20:O20" si="1">IF(ISNUMBER(E18),E19-E18+1,"")</f>
        <v>17</v>
      </c>
      <c r="F20" s="23">
        <f t="shared" si="1"/>
        <v>42</v>
      </c>
      <c r="G20" s="23">
        <f t="shared" si="1"/>
        <v>260</v>
      </c>
      <c r="H20" s="23">
        <f t="shared" si="1"/>
        <v>19</v>
      </c>
      <c r="I20" s="23">
        <f t="shared" si="1"/>
        <v>14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8" t="s">
        <v>46</v>
      </c>
      <c r="C22" s="25" t="s">
        <v>21</v>
      </c>
      <c r="D22" s="25" t="s">
        <v>23</v>
      </c>
      <c r="E22" s="25" t="s">
        <v>47</v>
      </c>
      <c r="F22" s="219" t="s">
        <v>48</v>
      </c>
      <c r="G22" s="219"/>
      <c r="H22" s="219"/>
      <c r="I22" s="219"/>
      <c r="J22" s="25" t="s">
        <v>21</v>
      </c>
      <c r="K22" s="25" t="s">
        <v>23</v>
      </c>
      <c r="L22" s="25" t="s">
        <v>47</v>
      </c>
      <c r="M22" s="219" t="s">
        <v>48</v>
      </c>
      <c r="N22" s="219"/>
      <c r="O22" s="219"/>
      <c r="P22" s="219"/>
    </row>
    <row r="23" spans="2:16" ht="13.5" customHeight="1" x14ac:dyDescent="0.25">
      <c r="B23" s="218"/>
      <c r="C23" s="126">
        <f>D18+5</f>
        <v>22555</v>
      </c>
      <c r="D23" s="126">
        <f>C23+3</f>
        <v>22558</v>
      </c>
      <c r="E23" s="109" t="s">
        <v>49</v>
      </c>
      <c r="F23" s="217" t="s">
        <v>189</v>
      </c>
      <c r="G23" s="217"/>
      <c r="H23" s="217"/>
      <c r="I23" s="217"/>
      <c r="J23" s="113">
        <f>I18+5</f>
        <v>22905</v>
      </c>
      <c r="K23" s="113">
        <f>J23+3</f>
        <v>22908</v>
      </c>
      <c r="L23" s="112" t="s">
        <v>50</v>
      </c>
      <c r="M23" s="217" t="s">
        <v>192</v>
      </c>
      <c r="N23" s="217"/>
      <c r="O23" s="217"/>
      <c r="P23" s="217"/>
    </row>
    <row r="24" spans="2:16" ht="13.5" customHeight="1" x14ac:dyDescent="0.25">
      <c r="B24" s="218"/>
      <c r="C24" s="127"/>
      <c r="D24" s="127"/>
      <c r="E24" s="112" t="s">
        <v>182</v>
      </c>
      <c r="F24" s="217" t="s">
        <v>173</v>
      </c>
      <c r="G24" s="217"/>
      <c r="H24" s="217"/>
      <c r="I24" s="217"/>
      <c r="J24" s="113"/>
      <c r="K24" s="113"/>
      <c r="L24" s="112" t="s">
        <v>52</v>
      </c>
      <c r="M24" s="217" t="s">
        <v>173</v>
      </c>
      <c r="N24" s="217"/>
      <c r="O24" s="217"/>
      <c r="P24" s="217"/>
    </row>
    <row r="25" spans="2:16" ht="13.5" customHeight="1" x14ac:dyDescent="0.25">
      <c r="B25" s="218"/>
      <c r="C25" s="127">
        <f>D23+1</f>
        <v>22559</v>
      </c>
      <c r="D25" s="127">
        <f>C25+2</f>
        <v>22561</v>
      </c>
      <c r="E25" s="112" t="s">
        <v>52</v>
      </c>
      <c r="F25" s="217" t="s">
        <v>190</v>
      </c>
      <c r="G25" s="217"/>
      <c r="H25" s="217"/>
      <c r="I25" s="217"/>
      <c r="J25" s="113">
        <f>K23+1</f>
        <v>22909</v>
      </c>
      <c r="K25" s="113">
        <f>J25+4</f>
        <v>22913</v>
      </c>
      <c r="L25" s="112" t="s">
        <v>51</v>
      </c>
      <c r="M25" s="217" t="s">
        <v>193</v>
      </c>
      <c r="N25" s="217"/>
      <c r="O25" s="217"/>
      <c r="P25" s="217"/>
    </row>
    <row r="26" spans="2:16" ht="13.5" customHeight="1" x14ac:dyDescent="0.25">
      <c r="B26" s="218"/>
      <c r="C26" s="127"/>
      <c r="D26" s="127"/>
      <c r="E26" s="112" t="s">
        <v>50</v>
      </c>
      <c r="F26" s="217" t="s">
        <v>173</v>
      </c>
      <c r="G26" s="217"/>
      <c r="H26" s="217"/>
      <c r="I26" s="217"/>
      <c r="J26" s="113"/>
      <c r="K26" s="113"/>
      <c r="L26" s="112" t="s">
        <v>49</v>
      </c>
      <c r="M26" s="217" t="s">
        <v>173</v>
      </c>
      <c r="N26" s="217"/>
      <c r="O26" s="217"/>
      <c r="P26" s="21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206" t="s">
        <v>53</v>
      </c>
      <c r="C28" s="206"/>
      <c r="D28" s="20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0.39513888888888887</v>
      </c>
      <c r="D30" s="103">
        <v>6.5972222222222224E-2</v>
      </c>
      <c r="E30" s="120"/>
      <c r="F30" s="103"/>
      <c r="G30" s="103"/>
      <c r="H30" s="120"/>
      <c r="I30" s="103"/>
      <c r="J30" s="103"/>
      <c r="K30" s="121"/>
      <c r="L30" s="120"/>
      <c r="M30" s="120"/>
      <c r="N30" s="120"/>
      <c r="O30" s="120"/>
      <c r="P30" s="117">
        <f>SUM(C30:J30,L30:N30)</f>
        <v>0.46111111111111108</v>
      </c>
    </row>
    <row r="31" spans="2:16" ht="14.1" customHeight="1" x14ac:dyDescent="0.25">
      <c r="B31" s="26" t="s">
        <v>172</v>
      </c>
      <c r="C31" s="140">
        <v>0.39652777777777781</v>
      </c>
      <c r="D31" s="139">
        <v>6.5972222222222224E-2</v>
      </c>
      <c r="E31" s="100"/>
      <c r="F31" s="143"/>
      <c r="G31" s="100"/>
      <c r="H31" s="100"/>
      <c r="I31" s="143"/>
      <c r="J31" s="143"/>
      <c r="K31" s="139">
        <v>5.347222222222222E-2</v>
      </c>
      <c r="L31" s="100"/>
      <c r="M31" s="100"/>
      <c r="N31" s="100"/>
      <c r="O31" s="101"/>
      <c r="P31" s="117">
        <f>SUM(C31:N31)</f>
        <v>0.51597222222222228</v>
      </c>
    </row>
    <row r="32" spans="2:16" ht="14.1" customHeight="1" x14ac:dyDescent="0.25">
      <c r="B32" s="26" t="s">
        <v>68</v>
      </c>
      <c r="C32" s="137"/>
      <c r="D32" s="136"/>
      <c r="E32" s="90"/>
      <c r="F32" s="144"/>
      <c r="G32" s="144"/>
      <c r="H32" s="90"/>
      <c r="I32" s="144"/>
      <c r="J32" s="144"/>
      <c r="K32" s="90"/>
      <c r="L32" s="90"/>
      <c r="M32" s="90"/>
      <c r="N32" s="90"/>
      <c r="O32" s="91"/>
      <c r="P32" s="117">
        <f>SUM(C32:N32)</f>
        <v>0</v>
      </c>
    </row>
    <row r="33" spans="2:16" ht="14.1" customHeight="1" thickBot="1" x14ac:dyDescent="0.3">
      <c r="B33" s="26" t="s">
        <v>69</v>
      </c>
      <c r="C33" s="125"/>
      <c r="D33" s="124"/>
      <c r="E33" s="92"/>
      <c r="F33" s="92"/>
      <c r="G33" s="92"/>
      <c r="H33" s="92"/>
      <c r="I33" s="92"/>
      <c r="J33" s="92"/>
      <c r="K33" s="124"/>
      <c r="L33" s="92"/>
      <c r="M33" s="92"/>
      <c r="N33" s="92"/>
      <c r="O33" s="93"/>
      <c r="P33" s="118">
        <f>SUM(C33:N33)</f>
        <v>0</v>
      </c>
    </row>
    <row r="34" spans="2:16" ht="14.1" customHeight="1" x14ac:dyDescent="0.25">
      <c r="B34" s="73" t="s">
        <v>170</v>
      </c>
      <c r="C34" s="95">
        <f>C31-C32-C33</f>
        <v>0.39652777777777781</v>
      </c>
      <c r="D34" s="95">
        <f t="shared" ref="D34:P34" si="2">D31-D32-D33</f>
        <v>6.5972222222222224E-2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5.347222222222222E-2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0.51597222222222228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201" t="s">
        <v>70</v>
      </c>
      <c r="C36" s="205"/>
      <c r="D36" s="205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</row>
    <row r="37" spans="2:16" ht="18" customHeight="1" x14ac:dyDescent="0.25">
      <c r="B37" s="202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</row>
    <row r="38" spans="2:16" ht="18" customHeight="1" x14ac:dyDescent="0.25">
      <c r="B38" s="202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</row>
    <row r="39" spans="2:16" ht="18" customHeight="1" x14ac:dyDescent="0.25">
      <c r="B39" s="202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</row>
    <row r="40" spans="2:16" ht="18" customHeight="1" x14ac:dyDescent="0.25">
      <c r="B40" s="202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</row>
    <row r="41" spans="2:16" ht="18" customHeight="1" x14ac:dyDescent="0.25">
      <c r="B41" s="203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91" t="s">
        <v>71</v>
      </c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192"/>
      <c r="P43" s="193"/>
    </row>
    <row r="44" spans="2:16" ht="14.1" customHeight="1" x14ac:dyDescent="0.25">
      <c r="B44" s="194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6"/>
    </row>
    <row r="45" spans="2:16" ht="14.1" customHeight="1" x14ac:dyDescent="0.25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 x14ac:dyDescent="0.25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7"/>
    </row>
    <row r="47" spans="2:16" ht="14.1" customHeight="1" x14ac:dyDescent="0.25">
      <c r="B47" s="197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9"/>
    </row>
    <row r="48" spans="2:16" ht="14.1" customHeight="1" x14ac:dyDescent="0.25">
      <c r="B48" s="175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7"/>
    </row>
    <row r="49" spans="2:16" ht="14.1" customHeight="1" x14ac:dyDescent="0.25">
      <c r="B49" s="175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7"/>
    </row>
    <row r="50" spans="2:16" ht="14.1" customHeight="1" x14ac:dyDescent="0.25">
      <c r="B50" s="175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7"/>
    </row>
    <row r="51" spans="2:16" ht="14.1" customHeight="1" x14ac:dyDescent="0.25">
      <c r="B51" s="175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7"/>
    </row>
    <row r="52" spans="2:16" ht="14.1" customHeight="1" thickBot="1" x14ac:dyDescent="0.3">
      <c r="B52" s="178"/>
      <c r="C52" s="179"/>
      <c r="D52" s="176"/>
      <c r="E52" s="176"/>
      <c r="F52" s="176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" customHeight="1" thickTop="1" thickBot="1" x14ac:dyDescent="0.3">
      <c r="B53" s="181" t="s">
        <v>169</v>
      </c>
      <c r="C53" s="182"/>
      <c r="D53" s="122"/>
      <c r="E53" s="122"/>
      <c r="F53" s="114"/>
      <c r="G53" s="185"/>
      <c r="H53" s="186"/>
      <c r="I53" s="186"/>
      <c r="J53" s="186"/>
      <c r="K53" s="186"/>
      <c r="L53" s="186"/>
      <c r="M53" s="186"/>
      <c r="N53" s="186"/>
      <c r="O53" s="186"/>
      <c r="P53" s="187"/>
    </row>
    <row r="54" spans="2:16" ht="14.1" customHeight="1" thickTop="1" thickBot="1" x14ac:dyDescent="0.3">
      <c r="B54" s="183" t="s">
        <v>168</v>
      </c>
      <c r="C54" s="184"/>
      <c r="D54" s="184"/>
      <c r="E54" s="184"/>
      <c r="F54" s="141">
        <v>333</v>
      </c>
      <c r="G54" s="188"/>
      <c r="H54" s="189"/>
      <c r="I54" s="189"/>
      <c r="J54" s="189"/>
      <c r="K54" s="189"/>
      <c r="L54" s="189"/>
      <c r="M54" s="189"/>
      <c r="N54" s="189"/>
      <c r="O54" s="189"/>
      <c r="P54" s="190"/>
    </row>
    <row r="55" spans="2:16" ht="13.5" customHeight="1" thickTop="1" x14ac:dyDescent="0.25"/>
    <row r="56" spans="2:16" ht="17.25" customHeight="1" x14ac:dyDescent="0.25">
      <c r="B56" s="162" t="s">
        <v>72</v>
      </c>
      <c r="C56" s="16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63" t="s">
        <v>73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5"/>
      <c r="N57" s="166" t="s">
        <v>74</v>
      </c>
      <c r="O57" s="164"/>
      <c r="P57" s="167"/>
    </row>
    <row r="58" spans="2:16" ht="17.100000000000001" customHeight="1" x14ac:dyDescent="0.25">
      <c r="B58" s="168" t="s">
        <v>75</v>
      </c>
      <c r="C58" s="169"/>
      <c r="D58" s="170"/>
      <c r="E58" s="168" t="s">
        <v>76</v>
      </c>
      <c r="F58" s="169"/>
      <c r="G58" s="170"/>
      <c r="H58" s="169" t="s">
        <v>77</v>
      </c>
      <c r="I58" s="169"/>
      <c r="J58" s="169"/>
      <c r="K58" s="171" t="s">
        <v>78</v>
      </c>
      <c r="L58" s="169"/>
      <c r="M58" s="172"/>
      <c r="N58" s="173"/>
      <c r="O58" s="169"/>
      <c r="P58" s="174"/>
    </row>
    <row r="59" spans="2:16" ht="20.100000000000001" customHeight="1" x14ac:dyDescent="0.25">
      <c r="B59" s="150" t="s">
        <v>79</v>
      </c>
      <c r="C59" s="151"/>
      <c r="D59" s="33" t="b">
        <v>1</v>
      </c>
      <c r="E59" s="150" t="s">
        <v>80</v>
      </c>
      <c r="F59" s="151"/>
      <c r="G59" s="33" t="b">
        <v>1</v>
      </c>
      <c r="H59" s="158" t="s">
        <v>81</v>
      </c>
      <c r="I59" s="151"/>
      <c r="J59" s="33" t="b">
        <v>1</v>
      </c>
      <c r="K59" s="158" t="s">
        <v>82</v>
      </c>
      <c r="L59" s="151"/>
      <c r="M59" s="33" t="b">
        <v>1</v>
      </c>
      <c r="N59" s="159" t="s">
        <v>83</v>
      </c>
      <c r="O59" s="151"/>
      <c r="P59" s="33" t="b">
        <v>1</v>
      </c>
    </row>
    <row r="60" spans="2:16" ht="20.100000000000001" customHeight="1" x14ac:dyDescent="0.25">
      <c r="B60" s="150" t="s">
        <v>84</v>
      </c>
      <c r="C60" s="151"/>
      <c r="D60" s="33" t="b">
        <v>1</v>
      </c>
      <c r="E60" s="150" t="s">
        <v>85</v>
      </c>
      <c r="F60" s="151"/>
      <c r="G60" s="33" t="b">
        <v>1</v>
      </c>
      <c r="H60" s="158" t="s">
        <v>86</v>
      </c>
      <c r="I60" s="151"/>
      <c r="J60" s="33" t="b">
        <v>1</v>
      </c>
      <c r="K60" s="158" t="s">
        <v>87</v>
      </c>
      <c r="L60" s="151"/>
      <c r="M60" s="33" t="b">
        <v>1</v>
      </c>
      <c r="N60" s="159" t="s">
        <v>88</v>
      </c>
      <c r="O60" s="151"/>
      <c r="P60" s="33" t="b">
        <v>1</v>
      </c>
    </row>
    <row r="61" spans="2:16" ht="20.100000000000001" customHeight="1" x14ac:dyDescent="0.25">
      <c r="B61" s="150" t="s">
        <v>89</v>
      </c>
      <c r="C61" s="151"/>
      <c r="D61" s="33" t="b">
        <v>1</v>
      </c>
      <c r="E61" s="150" t="s">
        <v>90</v>
      </c>
      <c r="F61" s="151"/>
      <c r="G61" s="33" t="b">
        <v>1</v>
      </c>
      <c r="H61" s="158" t="s">
        <v>91</v>
      </c>
      <c r="I61" s="151"/>
      <c r="J61" s="33" t="b">
        <v>1</v>
      </c>
      <c r="K61" s="158" t="s">
        <v>92</v>
      </c>
      <c r="L61" s="151"/>
      <c r="M61" s="33" t="b">
        <v>1</v>
      </c>
      <c r="N61" s="159" t="s">
        <v>93</v>
      </c>
      <c r="O61" s="151"/>
      <c r="P61" s="33" t="b">
        <v>1</v>
      </c>
    </row>
    <row r="62" spans="2:16" ht="20.100000000000001" customHeight="1" x14ac:dyDescent="0.25">
      <c r="B62" s="158" t="s">
        <v>91</v>
      </c>
      <c r="C62" s="151"/>
      <c r="D62" s="33" t="b">
        <v>1</v>
      </c>
      <c r="E62" s="150" t="s">
        <v>94</v>
      </c>
      <c r="F62" s="151"/>
      <c r="G62" s="33" t="b">
        <v>1</v>
      </c>
      <c r="H62" s="158" t="s">
        <v>95</v>
      </c>
      <c r="I62" s="151"/>
      <c r="J62" s="33" t="b">
        <v>0</v>
      </c>
      <c r="K62" s="158" t="s">
        <v>96</v>
      </c>
      <c r="L62" s="151"/>
      <c r="M62" s="33" t="b">
        <v>1</v>
      </c>
      <c r="N62" s="159" t="s">
        <v>86</v>
      </c>
      <c r="O62" s="151"/>
      <c r="P62" s="33" t="b">
        <v>1</v>
      </c>
    </row>
    <row r="63" spans="2:16" ht="20.100000000000001" customHeight="1" x14ac:dyDescent="0.25">
      <c r="B63" s="158" t="s">
        <v>97</v>
      </c>
      <c r="C63" s="151"/>
      <c r="D63" s="33" t="b">
        <v>1</v>
      </c>
      <c r="E63" s="150" t="s">
        <v>98</v>
      </c>
      <c r="F63" s="151"/>
      <c r="G63" s="33" t="b">
        <v>1</v>
      </c>
      <c r="H63" s="38"/>
      <c r="I63" s="39"/>
      <c r="J63" s="40"/>
      <c r="K63" s="158" t="s">
        <v>99</v>
      </c>
      <c r="L63" s="151"/>
      <c r="M63" s="33" t="b">
        <v>1</v>
      </c>
      <c r="N63" s="159" t="s">
        <v>167</v>
      </c>
      <c r="O63" s="151"/>
      <c r="P63" s="33" t="b">
        <v>1</v>
      </c>
    </row>
    <row r="64" spans="2:16" ht="20.100000000000001" customHeight="1" x14ac:dyDescent="0.25">
      <c r="B64" s="158" t="s">
        <v>100</v>
      </c>
      <c r="C64" s="151"/>
      <c r="D64" s="33" t="b">
        <v>0</v>
      </c>
      <c r="E64" s="150" t="s">
        <v>101</v>
      </c>
      <c r="F64" s="151"/>
      <c r="G64" s="33" t="b">
        <v>1</v>
      </c>
      <c r="H64" s="41"/>
      <c r="I64" s="42"/>
      <c r="J64" s="43"/>
      <c r="K64" s="160" t="s">
        <v>102</v>
      </c>
      <c r="L64" s="16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50" t="s">
        <v>165</v>
      </c>
      <c r="F65" s="15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52" t="s">
        <v>108</v>
      </c>
      <c r="C69" s="152"/>
      <c r="D69" s="51"/>
      <c r="E69" s="51"/>
      <c r="F69" s="154" t="s">
        <v>109</v>
      </c>
      <c r="G69" s="156" t="s">
        <v>110</v>
      </c>
      <c r="H69" s="51"/>
      <c r="I69" s="152" t="s">
        <v>111</v>
      </c>
      <c r="J69" s="15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53"/>
      <c r="C70" s="153"/>
      <c r="D70" s="55"/>
      <c r="E70" s="56"/>
      <c r="F70" s="155"/>
      <c r="G70" s="157"/>
      <c r="H70" s="57"/>
      <c r="I70" s="153"/>
      <c r="J70" s="15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2"/>
    </row>
    <row r="72" spans="2:17" ht="20.100000000000001" customHeight="1" x14ac:dyDescent="0.25">
      <c r="B72" s="69" t="s">
        <v>120</v>
      </c>
      <c r="C72" s="96">
        <v>-153.58099999999999</v>
      </c>
      <c r="D72" s="145">
        <v>-155.39599999999999</v>
      </c>
      <c r="E72" s="79" t="s">
        <v>121</v>
      </c>
      <c r="F72" s="96">
        <v>18.7</v>
      </c>
      <c r="G72" s="145">
        <v>18.8</v>
      </c>
      <c r="H72" s="134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-137.81700000000001</v>
      </c>
      <c r="D73" s="145">
        <v>-141.44399999999999</v>
      </c>
      <c r="E73" s="80" t="s">
        <v>125</v>
      </c>
      <c r="F73" s="98">
        <v>22</v>
      </c>
      <c r="G73" s="146">
        <v>23</v>
      </c>
      <c r="H73" s="134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-205.98099999999999</v>
      </c>
      <c r="D74" s="145">
        <v>-206.95400000000001</v>
      </c>
      <c r="E74" s="80" t="s">
        <v>130</v>
      </c>
      <c r="F74" s="99">
        <v>20</v>
      </c>
      <c r="G74" s="147">
        <v>20</v>
      </c>
      <c r="H74" s="134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-113.026</v>
      </c>
      <c r="D75" s="145">
        <v>-116.379</v>
      </c>
      <c r="E75" s="80" t="s">
        <v>135</v>
      </c>
      <c r="F75" s="99">
        <v>50</v>
      </c>
      <c r="G75" s="147">
        <v>50</v>
      </c>
      <c r="H75" s="135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23.306999999999999</v>
      </c>
      <c r="D76" s="145">
        <v>21.254999999999999</v>
      </c>
      <c r="E76" s="80" t="s">
        <v>140</v>
      </c>
      <c r="F76" s="99">
        <v>40</v>
      </c>
      <c r="G76" s="147">
        <v>40</v>
      </c>
      <c r="H76" s="135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27.667999999999999</v>
      </c>
      <c r="D77" s="145">
        <v>24.731999999999999</v>
      </c>
      <c r="E77" s="80" t="s">
        <v>145</v>
      </c>
      <c r="F77" s="99">
        <v>170</v>
      </c>
      <c r="G77" s="147">
        <v>170</v>
      </c>
      <c r="H77" s="134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19.687000000000001</v>
      </c>
      <c r="D78" s="145">
        <v>18.102</v>
      </c>
      <c r="E78" s="80" t="s">
        <v>150</v>
      </c>
      <c r="F78" s="123"/>
      <c r="G78" s="148"/>
      <c r="H78" s="134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20.6</v>
      </c>
      <c r="D79" s="145">
        <v>18.896999999999998</v>
      </c>
      <c r="E79" s="79" t="s">
        <v>155</v>
      </c>
      <c r="F79" s="96">
        <v>14</v>
      </c>
      <c r="G79" s="145">
        <v>6</v>
      </c>
      <c r="H79" s="134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2.0299999999999999E-5</v>
      </c>
      <c r="D80" s="149">
        <v>2.05E-5</v>
      </c>
      <c r="E80" s="80" t="s">
        <v>160</v>
      </c>
      <c r="F80" s="98">
        <v>35</v>
      </c>
      <c r="G80" s="146">
        <v>77</v>
      </c>
      <c r="H80" s="134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38"/>
      <c r="G81" s="138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210" t="s">
        <v>164</v>
      </c>
      <c r="C84" s="210"/>
    </row>
    <row r="85" spans="2:16" ht="15" customHeight="1" x14ac:dyDescent="0.25">
      <c r="B85" s="211" t="s">
        <v>183</v>
      </c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3"/>
    </row>
    <row r="86" spans="2:16" ht="15" customHeight="1" x14ac:dyDescent="0.25">
      <c r="B86" s="214" t="s">
        <v>180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6"/>
    </row>
    <row r="87" spans="2:16" ht="15" customHeight="1" x14ac:dyDescent="0.25">
      <c r="B87" s="214"/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20"/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22"/>
    </row>
    <row r="89" spans="2:16" ht="15" customHeight="1" x14ac:dyDescent="0.25">
      <c r="B89" s="226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8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20"/>
      <c r="C91" s="221"/>
      <c r="D91" s="221"/>
      <c r="E91" s="221"/>
      <c r="F91" s="221"/>
      <c r="G91" s="221"/>
      <c r="H91" s="221"/>
      <c r="I91" s="221"/>
      <c r="J91" s="221"/>
      <c r="K91" s="221"/>
      <c r="L91" s="221"/>
      <c r="M91" s="221"/>
      <c r="N91" s="221"/>
      <c r="O91" s="221"/>
      <c r="P91" s="222"/>
    </row>
    <row r="92" spans="2:16" ht="15" customHeight="1" x14ac:dyDescent="0.25">
      <c r="B92" s="220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2"/>
    </row>
    <row r="93" spans="2:16" ht="15" customHeight="1" x14ac:dyDescent="0.25">
      <c r="B93" s="220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2"/>
    </row>
    <row r="94" spans="2:16" ht="15" customHeight="1" x14ac:dyDescent="0.25">
      <c r="B94" s="220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2"/>
    </row>
    <row r="95" spans="2:16" ht="15" customHeight="1" x14ac:dyDescent="0.25">
      <c r="B95" s="220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2"/>
    </row>
    <row r="96" spans="2:16" ht="15" customHeight="1" x14ac:dyDescent="0.25">
      <c r="B96" s="220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2"/>
    </row>
    <row r="97" spans="2:16" ht="15" customHeight="1" x14ac:dyDescent="0.25">
      <c r="B97" s="220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2"/>
    </row>
    <row r="98" spans="2:16" ht="15" customHeight="1" x14ac:dyDescent="0.25">
      <c r="B98" s="220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2"/>
    </row>
    <row r="99" spans="2:16" ht="15" customHeight="1" x14ac:dyDescent="0.25">
      <c r="B99" s="223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2024-06-10T05:12:01Z</dcterms:modified>
</cp:coreProperties>
</file>