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G19" i="1" l="1"/>
  <c r="E1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<sst xmlns="http://schemas.openxmlformats.org/spreadsheetml/2006/main" count="212" uniqueCount="195">
  <si>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</si>
  <si>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</si>
  <si>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</si>
  <si>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</si>
  <si>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</si>
  <si>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</si>
  <si>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</si>
  <si>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</si>
  <si>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</si>
  <si>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</si>
  <si>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</si>
  <si>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</si>
  <si>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</si>
  <si>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</si>
  <si>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</si>
  <si>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</si>
  <si>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</si>
  <si>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</si>
  <si>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</si>
  <si>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</si>
  <si>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</si>
  <si>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</si>
  <si>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</si>
  <si>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</si>
  <si>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</si>
  <si>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</si>
  <si>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</si>
  <si>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</si>
  <si>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</si>
  <si>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</si>
  <si>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</si>
  <si>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</si>
  <si>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</si>
  <si>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</si>
  <si>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</si>
  <si>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</si>
  <si>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</si>
  <si>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</si>
  <si>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</si>
  <si>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</si>
  <si>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</si>
  <si>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</si>
  <si>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</si>
  <si>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</si>
  <si>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</si>
  <si>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</si>
  <si>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</si>
  <si>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</si>
  <si>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</si>
  <si>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</si>
  <si>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</si>
  <si>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</si>
  <si>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</si>
  <si>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</si>
  <si>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</si>
  <si>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</si>
  <si>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</si>
  <si>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</si>
  <si>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</si>
  <si>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</si>
  <si>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</si>
  <si>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</si>
  <si>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</si>
  <si>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</si>
  <si>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</si>
  <si>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</si>
  <si>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</si>
  <si>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</si>
  <si>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</si>
  <si>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</si>
  <si>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</si>
  <si>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</si>
  <si>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</si>
  <si>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</si>
  <si>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</si>
  <si>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</si>
  <si>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</si>
  <si>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</si>
  <si>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</si>
  <si>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</si>
  <si>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</si>
  <si>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</si>
  <si>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</si>
  <si>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</si>
  <si>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</si>
  <si>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</si>
  <si>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</si>
  <si>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</si>
  <si>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</si>
  <si>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</si>
  <si>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</si>
  <si>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</si>
  <si>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</si>
  <si>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</si>
  <si>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</si>
  <si>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</si>
  <si>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</si>
  <si>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</si>
  <si>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</si>
  <si>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</si>
  <si>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</si>
  <si>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</si>
  <si>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</si>
  <si>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</si>
  <si>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</si>
  <si>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</si>
  <si>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</si>
  <si>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</si>
  <si>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</si>
  <si>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</si>
  <si>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</si>
  <si>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</si>
  <si>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</si>
  <si>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</si>
  <si>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</si>
  <si>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</si>
  <si>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</si>
  <si>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</si>
  <si>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</si>
  <si>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</si>
  <si>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</si>
  <si>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</si>
  <si>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</si>
  <si>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</si>
  <si>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</si>
  <si>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</si>
  <si>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</si>
  <si>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</si>
  <si>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</si>
  <si>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</si>
  <si>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</si>
  <si>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</si>
  <si>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</si>
  <si>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</si>
  <si>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</si>
  <si>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</si>
  <si>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</si>
  <si>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</si>
  <si>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</si>
  <si>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</si>
  <si>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</si>
  <si>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</si>
  <si>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</si>
  <si>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</si>
  <si>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</si>
  <si>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</si>
  <si>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</si>
  <si>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</si>
  <si>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</si>
  <si>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</si>
  <si>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</si>
  <si>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</si>
  <si>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</si>
  <si>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</si>
  <si>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</si>
  <si>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</si>
  <si>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</si>
  <si>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</si>
  <si>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</si>
  <si>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</si>
  <si>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</si>
  <si>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</si>
  <si>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</si>
  <si>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</si>
  <si>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</si>
  <si>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</si>
  <si>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</si>
  <si>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</si>
  <si>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</si>
  <si>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</si>
  <si>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</si>
  <si>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</si>
  <si>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</si>
  <si>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</si>
  <si>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</si>
  <si>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</si>
  <si>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</si>
  <si>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</si>
  <si>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</si>
  <si>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</si>
  <si>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/  /  /  /</t>
    <phoneticPr fontId="3" type="noConversion"/>
  </si>
  <si>
    <t>/  /  /  /</t>
    <phoneticPr fontId="3" type="noConversion"/>
  </si>
  <si>
    <t>2) 돔에어콘, 찬바람 안 나옴 → 꺼둠</t>
    <phoneticPr fontId="3" type="noConversion"/>
  </si>
  <si>
    <t>김부진</t>
    <phoneticPr fontId="3" type="noConversion"/>
  </si>
  <si>
    <t>V</t>
    <phoneticPr fontId="4" type="noConversion"/>
  </si>
  <si>
    <t>SE</t>
    <phoneticPr fontId="3" type="noConversion"/>
  </si>
  <si>
    <t>KSP</t>
    <phoneticPr fontId="3" type="noConversion"/>
  </si>
  <si>
    <t>BLG</t>
    <phoneticPr fontId="3" type="noConversion"/>
  </si>
  <si>
    <t>1) 방풍막 분리</t>
    <phoneticPr fontId="3" type="noConversion"/>
  </si>
  <si>
    <t>ALL</t>
    <phoneticPr fontId="3" type="noConversion"/>
  </si>
  <si>
    <t>/  /  /  /</t>
    <phoneticPr fontId="3" type="noConversion"/>
  </si>
  <si>
    <t>M_021915-021916:K</t>
    <phoneticPr fontId="3" type="noConversion"/>
  </si>
  <si>
    <t>SE</t>
    <phoneticPr fontId="3" type="noConversion"/>
  </si>
  <si>
    <t>SE</t>
    <phoneticPr fontId="3" type="noConversion"/>
  </si>
  <si>
    <t xml:space="preserve"> 초반 짙은구름으로 대기중 [17:30]시작 [22:30] 계속된 고습으로 외벽에 물이 떨어지기 시작하여 중단하고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</si>
</sst>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sz val="6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20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48" fillId="2" borderId="15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0" borderId="0" xfId="0" applyNumberFormat="1" applyFont="1" applyAlignment="1" applyProtection="1">
      <alignment vertical="center"/>
    </xf>
    <xf numFmtId="0" fontId="55" fillId="0" borderId="0" xfId="0" applyFont="1" applyAlignment="1" applyProtection="1"/>
    <xf numFmtId="177" fontId="48" fillId="7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6" fillId="11" borderId="50" xfId="0" applyFont="1" applyFill="1" applyBorder="1" applyAlignment="1" applyProtection="1">
      <alignment horizontal="center" vertical="center"/>
      <protection locked="0"/>
    </xf>
    <xf numFmtId="177" fontId="48" fillId="7" borderId="15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  <xf numFmtId="11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63" sqref="H63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53" t="s">
        <v>0</v>
      </c>
      <c r="C2" s="15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54">
        <v>45443</v>
      </c>
      <c r="D3" s="155"/>
      <c r="E3" s="1"/>
      <c r="F3" s="1"/>
      <c r="G3" s="1"/>
      <c r="H3" s="1"/>
      <c r="I3" s="1"/>
      <c r="J3" s="1"/>
      <c r="K3" s="36" t="s">
        <v>2</v>
      </c>
      <c r="L3" s="156">
        <f>(P31-(P32+P33))/P31*100</f>
        <v>45.523520485584214</v>
      </c>
      <c r="M3" s="156"/>
      <c r="N3" s="36" t="s">
        <v>3</v>
      </c>
      <c r="O3" s="156">
        <f>(P31-P33)/P31*100</f>
        <v>100</v>
      </c>
      <c r="P3" s="156"/>
    </row>
    <row r="4" spans="2:16" ht="14.25" customHeight="1" x14ac:dyDescent="0.25">
      <c r="B4" s="2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3" t="s">
        <v>6</v>
      </c>
      <c r="C7" s="15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7">
        <v>0.69791666666666663</v>
      </c>
      <c r="D9" s="108"/>
      <c r="E9" s="108">
        <v>5</v>
      </c>
      <c r="F9" s="108">
        <v>60</v>
      </c>
      <c r="G9" s="109" t="s">
        <v>185</v>
      </c>
      <c r="H9" s="110">
        <v>2.1</v>
      </c>
      <c r="I9" s="119">
        <v>36.700000000000003</v>
      </c>
      <c r="J9" s="111">
        <f>IF(L9, 1, 0) + IF(M9, 2, 0) + IF(N9, 4, 0) + IF(O9, 8, 0) + IF(P9, 16, 0)</f>
        <v>8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s="81" customFormat="1" ht="14.25" customHeight="1" x14ac:dyDescent="0.25">
      <c r="B10" s="82" t="s">
        <v>22</v>
      </c>
      <c r="C10" s="117">
        <v>0.93055555555555547</v>
      </c>
      <c r="D10" s="110">
        <v>2.0699999999999998</v>
      </c>
      <c r="E10" s="110">
        <v>0.6</v>
      </c>
      <c r="F10" s="110">
        <v>80</v>
      </c>
      <c r="G10" s="122" t="s">
        <v>192</v>
      </c>
      <c r="H10" s="110">
        <v>3.3</v>
      </c>
      <c r="I10" s="118"/>
      <c r="J10" s="111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/>
    </row>
    <row r="11" spans="2:16" s="81" customFormat="1" ht="14.25" customHeight="1" thickBot="1" x14ac:dyDescent="0.3">
      <c r="B11" s="83" t="s">
        <v>23</v>
      </c>
      <c r="C11" s="131">
        <v>0.1388888888888889</v>
      </c>
      <c r="D11" s="132"/>
      <c r="E11" s="132">
        <v>-0.6</v>
      </c>
      <c r="F11" s="132">
        <v>87</v>
      </c>
      <c r="G11" s="133" t="s">
        <v>193</v>
      </c>
      <c r="H11" s="132">
        <v>1.3</v>
      </c>
      <c r="I11" s="134"/>
      <c r="J11" s="135">
        <f>IF(L11, 1, 0) + IF(M11, 2, 0) + IF(N11, 4, 0) + IF(O11, 8, 0) + IF(P11, 16, 0)</f>
        <v>4</v>
      </c>
      <c r="K11" s="84" t="b">
        <v>0</v>
      </c>
      <c r="L11" s="84" t="b">
        <v>0</v>
      </c>
      <c r="M11" s="84" t="b">
        <v>0</v>
      </c>
      <c r="N11" s="84" t="b">
        <v>1</v>
      </c>
      <c r="O11" s="84" t="b">
        <v>0</v>
      </c>
      <c r="P11" s="84"/>
    </row>
    <row r="12" spans="2:16" ht="14.25" customHeight="1" thickBot="1" x14ac:dyDescent="0.3">
      <c r="B12" s="10" t="s">
        <v>24</v>
      </c>
      <c r="C12" s="11">
        <f>(24-C9)+C11</f>
        <v>23.440972222222221</v>
      </c>
      <c r="D12" s="12">
        <f>AVERAGE(D9:D11)</f>
        <v>2.0699999999999998</v>
      </c>
      <c r="E12" s="12">
        <f>AVERAGE(E9:E11)</f>
        <v>1.6666666666666667</v>
      </c>
      <c r="F12" s="13">
        <f>AVERAGE(F9:F11)</f>
        <v>75.666666666666671</v>
      </c>
      <c r="G12" s="14"/>
      <c r="H12" s="15">
        <f>AVERAGE(H9:H11)</f>
        <v>2.2333333333333334</v>
      </c>
      <c r="I12" s="16"/>
      <c r="J12" s="17">
        <f>AVERAGE(J9:J11)</f>
        <v>5.333333333333333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3" t="s">
        <v>25</v>
      </c>
      <c r="C14" s="15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4" t="s">
        <v>178</v>
      </c>
      <c r="D16" s="106" t="s">
        <v>179</v>
      </c>
      <c r="E16" s="106" t="s">
        <v>186</v>
      </c>
      <c r="F16" s="106" t="s">
        <v>187</v>
      </c>
      <c r="G16" s="106" t="s">
        <v>189</v>
      </c>
      <c r="H16" s="106"/>
      <c r="I16" s="86"/>
      <c r="J16" s="86"/>
      <c r="K16" s="87"/>
      <c r="L16" s="86"/>
      <c r="M16" s="86"/>
      <c r="N16" s="86"/>
      <c r="O16" s="86"/>
      <c r="P16" s="106" t="s">
        <v>41</v>
      </c>
    </row>
    <row r="17" spans="2:16" ht="14.1" customHeight="1" x14ac:dyDescent="0.25">
      <c r="B17" s="25" t="s">
        <v>42</v>
      </c>
      <c r="C17" s="105">
        <v>0.63541666666666663</v>
      </c>
      <c r="D17" s="105">
        <v>0.63750000000000007</v>
      </c>
      <c r="E17" s="137">
        <v>0.72916666666666663</v>
      </c>
      <c r="F17" s="137">
        <v>0.79513888888888884</v>
      </c>
      <c r="G17" s="137">
        <v>0.14027777777777778</v>
      </c>
      <c r="H17" s="87"/>
      <c r="I17" s="87"/>
      <c r="J17" s="87"/>
      <c r="K17" s="87"/>
      <c r="L17" s="87"/>
      <c r="M17" s="87"/>
      <c r="N17" s="87"/>
      <c r="O17" s="87"/>
      <c r="P17" s="137">
        <v>0.14583333333333334</v>
      </c>
    </row>
    <row r="18" spans="2:16" ht="14.1" customHeight="1" x14ac:dyDescent="0.25">
      <c r="B18" s="25" t="s">
        <v>43</v>
      </c>
      <c r="C18" s="106">
        <v>21872</v>
      </c>
      <c r="D18" s="106">
        <f>C18+1</f>
        <v>21873</v>
      </c>
      <c r="E18" s="106">
        <f>D19+1</f>
        <v>21878</v>
      </c>
      <c r="F18" s="106">
        <f t="shared" ref="F18:G18" si="0">E19+1</f>
        <v>21918</v>
      </c>
      <c r="G18" s="106">
        <f t="shared" si="0"/>
        <v>22012</v>
      </c>
      <c r="H18" s="106"/>
      <c r="I18" s="86"/>
      <c r="J18" s="86"/>
      <c r="K18" s="86"/>
      <c r="L18" s="86"/>
      <c r="M18" s="86"/>
      <c r="N18" s="86"/>
      <c r="O18" s="86"/>
      <c r="P18" s="106">
        <f>MAX(C18:O19)+1</f>
        <v>22017</v>
      </c>
    </row>
    <row r="19" spans="2:16" ht="14.1" customHeight="1" thickBot="1" x14ac:dyDescent="0.3">
      <c r="B19" s="9" t="s">
        <v>44</v>
      </c>
      <c r="C19" s="88"/>
      <c r="D19" s="106">
        <v>21877</v>
      </c>
      <c r="E19" s="106">
        <v>21917</v>
      </c>
      <c r="F19" s="106">
        <v>22011</v>
      </c>
      <c r="G19" s="106">
        <f>G18+4</f>
        <v>22016</v>
      </c>
      <c r="H19" s="106"/>
      <c r="I19" s="89"/>
      <c r="J19" s="89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1">IF(ISNUMBER(E18),E19-E18+1,"")</f>
        <v>40</v>
      </c>
      <c r="F20" s="23">
        <f t="shared" si="1"/>
        <v>94</v>
      </c>
      <c r="G20" s="23">
        <f t="shared" si="1"/>
        <v>5</v>
      </c>
      <c r="H20" s="23" t="str">
        <f t="shared" si="1"/>
        <v/>
      </c>
      <c r="I20" s="23" t="str">
        <f t="shared" si="1"/>
        <v/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2" t="s">
        <v>46</v>
      </c>
      <c r="C22" s="25" t="s">
        <v>21</v>
      </c>
      <c r="D22" s="25" t="s">
        <v>23</v>
      </c>
      <c r="E22" s="25" t="s">
        <v>47</v>
      </c>
      <c r="F22" s="163" t="s">
        <v>48</v>
      </c>
      <c r="G22" s="163"/>
      <c r="H22" s="163"/>
      <c r="I22" s="163"/>
      <c r="J22" s="25" t="s">
        <v>21</v>
      </c>
      <c r="K22" s="25" t="s">
        <v>23</v>
      </c>
      <c r="L22" s="25" t="s">
        <v>47</v>
      </c>
      <c r="M22" s="163" t="s">
        <v>48</v>
      </c>
      <c r="N22" s="163"/>
      <c r="O22" s="163"/>
      <c r="P22" s="163"/>
    </row>
    <row r="23" spans="2:16" ht="13.5" customHeight="1" x14ac:dyDescent="0.25">
      <c r="B23" s="162"/>
      <c r="C23" s="129"/>
      <c r="D23" s="129"/>
      <c r="E23" s="109" t="s">
        <v>49</v>
      </c>
      <c r="F23" s="161" t="s">
        <v>190</v>
      </c>
      <c r="G23" s="161"/>
      <c r="H23" s="161"/>
      <c r="I23" s="161"/>
      <c r="J23" s="113"/>
      <c r="K23" s="113"/>
      <c r="L23" s="112" t="s">
        <v>50</v>
      </c>
      <c r="M23" s="161" t="s">
        <v>181</v>
      </c>
      <c r="N23" s="161"/>
      <c r="O23" s="161"/>
      <c r="P23" s="161"/>
    </row>
    <row r="24" spans="2:16" ht="13.5" customHeight="1" x14ac:dyDescent="0.25">
      <c r="B24" s="162"/>
      <c r="C24" s="130"/>
      <c r="D24" s="130"/>
      <c r="E24" s="112" t="s">
        <v>184</v>
      </c>
      <c r="F24" s="161" t="s">
        <v>180</v>
      </c>
      <c r="G24" s="161"/>
      <c r="H24" s="161"/>
      <c r="I24" s="161"/>
      <c r="J24" s="114"/>
      <c r="K24" s="114"/>
      <c r="L24" s="112" t="s">
        <v>52</v>
      </c>
      <c r="M24" s="161" t="s">
        <v>173</v>
      </c>
      <c r="N24" s="161"/>
      <c r="O24" s="161"/>
      <c r="P24" s="161"/>
    </row>
    <row r="25" spans="2:16" ht="13.5" customHeight="1" x14ac:dyDescent="0.25">
      <c r="B25" s="162"/>
      <c r="C25" s="130"/>
      <c r="D25" s="130"/>
      <c r="E25" s="112" t="s">
        <v>52</v>
      </c>
      <c r="F25" s="161" t="s">
        <v>180</v>
      </c>
      <c r="G25" s="161"/>
      <c r="H25" s="161"/>
      <c r="I25" s="161"/>
      <c r="J25" s="114"/>
      <c r="K25" s="114"/>
      <c r="L25" s="112" t="s">
        <v>51</v>
      </c>
      <c r="M25" s="161" t="s">
        <v>173</v>
      </c>
      <c r="N25" s="161"/>
      <c r="O25" s="161"/>
      <c r="P25" s="161"/>
    </row>
    <row r="26" spans="2:16" ht="13.5" customHeight="1" x14ac:dyDescent="0.25">
      <c r="B26" s="162"/>
      <c r="C26" s="130"/>
      <c r="D26" s="130"/>
      <c r="E26" s="112" t="s">
        <v>50</v>
      </c>
      <c r="F26" s="161" t="s">
        <v>180</v>
      </c>
      <c r="G26" s="161"/>
      <c r="H26" s="161"/>
      <c r="I26" s="161"/>
      <c r="J26" s="114"/>
      <c r="K26" s="114"/>
      <c r="L26" s="112" t="s">
        <v>49</v>
      </c>
      <c r="M26" s="161" t="s">
        <v>173</v>
      </c>
      <c r="N26" s="161"/>
      <c r="O26" s="161"/>
      <c r="P26" s="161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3" t="s">
        <v>53</v>
      </c>
      <c r="C28" s="153"/>
      <c r="D28" s="15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2">
        <v>0.37638888888888888</v>
      </c>
      <c r="D30" s="103">
        <v>8.1250000000000003E-2</v>
      </c>
      <c r="E30" s="123"/>
      <c r="F30" s="123"/>
      <c r="G30" s="123"/>
      <c r="H30" s="123"/>
      <c r="I30" s="123"/>
      <c r="J30" s="123"/>
      <c r="K30" s="124"/>
      <c r="L30" s="123"/>
      <c r="M30" s="123"/>
      <c r="N30" s="123"/>
      <c r="O30" s="123"/>
      <c r="P30" s="120">
        <f>SUM(C30:J30,L30:N30)</f>
        <v>0.45763888888888887</v>
      </c>
    </row>
    <row r="31" spans="2:16" ht="14.1" customHeight="1" x14ac:dyDescent="0.25">
      <c r="B31" s="26" t="s">
        <v>172</v>
      </c>
      <c r="C31" s="136">
        <v>0.37638888888888888</v>
      </c>
      <c r="D31" s="116">
        <v>8.1250000000000003E-2</v>
      </c>
      <c r="E31" s="100"/>
      <c r="F31" s="100"/>
      <c r="G31" s="100"/>
      <c r="H31" s="100"/>
      <c r="I31" s="100"/>
      <c r="J31" s="100"/>
      <c r="K31" s="116"/>
      <c r="L31" s="100"/>
      <c r="M31" s="100"/>
      <c r="N31" s="100"/>
      <c r="O31" s="101"/>
      <c r="P31" s="120">
        <f>SUM(C31:N31)</f>
        <v>0.45763888888888887</v>
      </c>
    </row>
    <row r="32" spans="2:16" ht="14.1" customHeight="1" x14ac:dyDescent="0.25">
      <c r="B32" s="26" t="s">
        <v>68</v>
      </c>
      <c r="C32" s="221">
        <v>0.23402777777777781</v>
      </c>
      <c r="D32" s="140">
        <v>1.5277777777777777E-2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  <c r="P32" s="120">
        <f>SUM(C32:N32)</f>
        <v>0.24930555555555559</v>
      </c>
    </row>
    <row r="33" spans="2:16" ht="14.1" customHeight="1" thickBot="1" x14ac:dyDescent="0.3">
      <c r="B33" s="26" t="s">
        <v>69</v>
      </c>
      <c r="C33" s="128"/>
      <c r="D33" s="127"/>
      <c r="E33" s="92"/>
      <c r="F33" s="92"/>
      <c r="G33" s="92"/>
      <c r="H33" s="92"/>
      <c r="I33" s="92"/>
      <c r="J33" s="92"/>
      <c r="K33" s="127"/>
      <c r="L33" s="92"/>
      <c r="M33" s="92"/>
      <c r="N33" s="92"/>
      <c r="O33" s="93"/>
      <c r="P33" s="121">
        <f>SUM(C33:N33)</f>
        <v>0</v>
      </c>
    </row>
    <row r="34" spans="2:16" ht="14.1" customHeight="1" x14ac:dyDescent="0.25">
      <c r="B34" s="73" t="s">
        <v>170</v>
      </c>
      <c r="C34" s="95">
        <f>C31-C32-C33</f>
        <v>0.14236111111111108</v>
      </c>
      <c r="D34" s="95">
        <f t="shared" ref="D34:P34" si="2">D31-D32-D33</f>
        <v>6.5972222222222224E-2</v>
      </c>
      <c r="E34" s="95">
        <f t="shared" si="2"/>
        <v>0</v>
      </c>
      <c r="F34" s="95">
        <f t="shared" si="2"/>
        <v>0</v>
      </c>
      <c r="G34" s="95">
        <f t="shared" si="2"/>
        <v>0</v>
      </c>
      <c r="H34" s="95">
        <f t="shared" si="2"/>
        <v>0</v>
      </c>
      <c r="I34" s="95">
        <f t="shared" si="2"/>
        <v>0</v>
      </c>
      <c r="J34" s="95">
        <f t="shared" si="2"/>
        <v>0</v>
      </c>
      <c r="K34" s="95">
        <f t="shared" si="2"/>
        <v>0</v>
      </c>
      <c r="L34" s="95">
        <f t="shared" si="2"/>
        <v>0</v>
      </c>
      <c r="M34" s="95">
        <f t="shared" si="2"/>
        <v>0</v>
      </c>
      <c r="N34" s="95">
        <f t="shared" si="2"/>
        <v>0</v>
      </c>
      <c r="O34" s="94"/>
      <c r="P34" s="74">
        <f t="shared" si="2"/>
        <v>0.20833333333333329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79" t="s">
        <v>70</v>
      </c>
      <c r="C36" s="165" t="s">
        <v>191</v>
      </c>
      <c r="D36" s="165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</row>
    <row r="37" spans="2:16" ht="18" customHeight="1" x14ac:dyDescent="0.25">
      <c r="B37" s="180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</row>
    <row r="38" spans="2:16" ht="18" customHeight="1" x14ac:dyDescent="0.25">
      <c r="B38" s="180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</row>
    <row r="39" spans="2:16" ht="18" customHeight="1" x14ac:dyDescent="0.25">
      <c r="B39" s="180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6" ht="18" customHeight="1" x14ac:dyDescent="0.25">
      <c r="B40" s="180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</row>
    <row r="41" spans="2:16" ht="18" customHeight="1" x14ac:dyDescent="0.25">
      <c r="B41" s="181"/>
      <c r="C41" s="166"/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71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70" t="s">
        <v>194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2"/>
    </row>
    <row r="45" spans="2:16" ht="14.1" customHeight="1" x14ac:dyDescent="0.25"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5"/>
    </row>
    <row r="46" spans="2:16" ht="14.1" customHeight="1" x14ac:dyDescent="0.25"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</row>
    <row r="47" spans="2:16" ht="14.1" customHeight="1" x14ac:dyDescent="0.25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8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5"/>
      <c r="C52" s="196"/>
      <c r="D52" s="174"/>
      <c r="E52" s="174"/>
      <c r="F52" s="174"/>
      <c r="G52" s="196"/>
      <c r="H52" s="196"/>
      <c r="I52" s="196"/>
      <c r="J52" s="196"/>
      <c r="K52" s="196"/>
      <c r="L52" s="196"/>
      <c r="M52" s="196"/>
      <c r="N52" s="196"/>
      <c r="O52" s="196"/>
      <c r="P52" s="197"/>
    </row>
    <row r="53" spans="2:16" ht="14.1" customHeight="1" thickTop="1" thickBot="1" x14ac:dyDescent="0.3">
      <c r="B53" s="198" t="s">
        <v>169</v>
      </c>
      <c r="C53" s="199"/>
      <c r="D53" s="125"/>
      <c r="E53" s="125"/>
      <c r="F53" s="115"/>
      <c r="G53" s="202"/>
      <c r="H53" s="203"/>
      <c r="I53" s="203"/>
      <c r="J53" s="203"/>
      <c r="K53" s="203"/>
      <c r="L53" s="203"/>
      <c r="M53" s="203"/>
      <c r="N53" s="203"/>
      <c r="O53" s="203"/>
      <c r="P53" s="204"/>
    </row>
    <row r="54" spans="2:16" ht="14.1" customHeight="1" thickTop="1" thickBot="1" x14ac:dyDescent="0.3">
      <c r="B54" s="200" t="s">
        <v>168</v>
      </c>
      <c r="C54" s="201"/>
      <c r="D54" s="201"/>
      <c r="E54" s="201"/>
      <c r="F54" s="220">
        <v>1727</v>
      </c>
      <c r="G54" s="205"/>
      <c r="H54" s="206"/>
      <c r="I54" s="206"/>
      <c r="J54" s="206"/>
      <c r="K54" s="206"/>
      <c r="L54" s="206"/>
      <c r="M54" s="206"/>
      <c r="N54" s="206"/>
      <c r="O54" s="206"/>
      <c r="P54" s="207"/>
    </row>
    <row r="55" spans="2:16" ht="13.5" customHeight="1" thickTop="1" x14ac:dyDescent="0.25"/>
    <row r="56" spans="2:16" ht="17.25" customHeight="1" x14ac:dyDescent="0.25">
      <c r="B56" s="182" t="s">
        <v>72</v>
      </c>
      <c r="C56" s="18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83" t="s">
        <v>73</v>
      </c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5"/>
      <c r="N57" s="186" t="s">
        <v>74</v>
      </c>
      <c r="O57" s="184"/>
      <c r="P57" s="187"/>
    </row>
    <row r="58" spans="2:16" ht="17.100000000000001" customHeight="1" x14ac:dyDescent="0.25">
      <c r="B58" s="188" t="s">
        <v>75</v>
      </c>
      <c r="C58" s="189"/>
      <c r="D58" s="190"/>
      <c r="E58" s="188" t="s">
        <v>76</v>
      </c>
      <c r="F58" s="189"/>
      <c r="G58" s="190"/>
      <c r="H58" s="189" t="s">
        <v>77</v>
      </c>
      <c r="I58" s="189"/>
      <c r="J58" s="189"/>
      <c r="K58" s="191" t="s">
        <v>78</v>
      </c>
      <c r="L58" s="189"/>
      <c r="M58" s="192"/>
      <c r="N58" s="193"/>
      <c r="O58" s="189"/>
      <c r="P58" s="194"/>
    </row>
    <row r="59" spans="2:16" ht="20.100000000000001" customHeight="1" x14ac:dyDescent="0.25">
      <c r="B59" s="208" t="s">
        <v>79</v>
      </c>
      <c r="C59" s="209"/>
      <c r="D59" s="33" t="b">
        <v>1</v>
      </c>
      <c r="E59" s="208" t="s">
        <v>80</v>
      </c>
      <c r="F59" s="209"/>
      <c r="G59" s="33" t="b">
        <v>1</v>
      </c>
      <c r="H59" s="210" t="s">
        <v>81</v>
      </c>
      <c r="I59" s="209"/>
      <c r="J59" s="33" t="b">
        <v>1</v>
      </c>
      <c r="K59" s="210" t="s">
        <v>82</v>
      </c>
      <c r="L59" s="209"/>
      <c r="M59" s="33" t="b">
        <v>1</v>
      </c>
      <c r="N59" s="211" t="s">
        <v>83</v>
      </c>
      <c r="O59" s="209"/>
      <c r="P59" s="33" t="b">
        <v>1</v>
      </c>
    </row>
    <row r="60" spans="2:16" ht="20.100000000000001" customHeight="1" x14ac:dyDescent="0.25">
      <c r="B60" s="208" t="s">
        <v>84</v>
      </c>
      <c r="C60" s="209"/>
      <c r="D60" s="33" t="b">
        <v>1</v>
      </c>
      <c r="E60" s="208" t="s">
        <v>85</v>
      </c>
      <c r="F60" s="209"/>
      <c r="G60" s="33" t="b">
        <v>1</v>
      </c>
      <c r="H60" s="210" t="s">
        <v>86</v>
      </c>
      <c r="I60" s="209"/>
      <c r="J60" s="33" t="b">
        <v>1</v>
      </c>
      <c r="K60" s="210" t="s">
        <v>87</v>
      </c>
      <c r="L60" s="209"/>
      <c r="M60" s="33" t="b">
        <v>1</v>
      </c>
      <c r="N60" s="211" t="s">
        <v>88</v>
      </c>
      <c r="O60" s="209"/>
      <c r="P60" s="33" t="b">
        <v>1</v>
      </c>
    </row>
    <row r="61" spans="2:16" ht="20.100000000000001" customHeight="1" x14ac:dyDescent="0.25">
      <c r="B61" s="208" t="s">
        <v>89</v>
      </c>
      <c r="C61" s="209"/>
      <c r="D61" s="33" t="b">
        <v>1</v>
      </c>
      <c r="E61" s="208" t="s">
        <v>90</v>
      </c>
      <c r="F61" s="209"/>
      <c r="G61" s="33" t="b">
        <v>1</v>
      </c>
      <c r="H61" s="210" t="s">
        <v>91</v>
      </c>
      <c r="I61" s="209"/>
      <c r="J61" s="33" t="b">
        <v>1</v>
      </c>
      <c r="K61" s="210" t="s">
        <v>92</v>
      </c>
      <c r="L61" s="209"/>
      <c r="M61" s="33" t="b">
        <v>1</v>
      </c>
      <c r="N61" s="211" t="s">
        <v>93</v>
      </c>
      <c r="O61" s="209"/>
      <c r="P61" s="33" t="b">
        <v>1</v>
      </c>
    </row>
    <row r="62" spans="2:16" ht="20.100000000000001" customHeight="1" x14ac:dyDescent="0.25">
      <c r="B62" s="210" t="s">
        <v>91</v>
      </c>
      <c r="C62" s="209"/>
      <c r="D62" s="33" t="b">
        <v>1</v>
      </c>
      <c r="E62" s="208" t="s">
        <v>94</v>
      </c>
      <c r="F62" s="209"/>
      <c r="G62" s="33" t="b">
        <v>1</v>
      </c>
      <c r="H62" s="210" t="s">
        <v>95</v>
      </c>
      <c r="I62" s="209"/>
      <c r="J62" s="33" t="b">
        <v>0</v>
      </c>
      <c r="K62" s="210" t="s">
        <v>96</v>
      </c>
      <c r="L62" s="209"/>
      <c r="M62" s="33" t="b">
        <v>1</v>
      </c>
      <c r="N62" s="211" t="s">
        <v>86</v>
      </c>
      <c r="O62" s="209"/>
      <c r="P62" s="33" t="b">
        <v>1</v>
      </c>
    </row>
    <row r="63" spans="2:16" ht="20.100000000000001" customHeight="1" x14ac:dyDescent="0.25">
      <c r="B63" s="210" t="s">
        <v>97</v>
      </c>
      <c r="C63" s="209"/>
      <c r="D63" s="33" t="b">
        <v>1</v>
      </c>
      <c r="E63" s="208" t="s">
        <v>98</v>
      </c>
      <c r="F63" s="209"/>
      <c r="G63" s="33" t="b">
        <v>1</v>
      </c>
      <c r="H63" s="38"/>
      <c r="I63" s="39"/>
      <c r="J63" s="40"/>
      <c r="K63" s="210" t="s">
        <v>99</v>
      </c>
      <c r="L63" s="209"/>
      <c r="M63" s="33" t="b">
        <v>1</v>
      </c>
      <c r="N63" s="211" t="s">
        <v>167</v>
      </c>
      <c r="O63" s="209"/>
      <c r="P63" s="33" t="b">
        <v>1</v>
      </c>
    </row>
    <row r="64" spans="2:16" ht="20.100000000000001" customHeight="1" x14ac:dyDescent="0.25">
      <c r="B64" s="210" t="s">
        <v>100</v>
      </c>
      <c r="C64" s="209"/>
      <c r="D64" s="33" t="b">
        <v>0</v>
      </c>
      <c r="E64" s="208" t="s">
        <v>101</v>
      </c>
      <c r="F64" s="209"/>
      <c r="G64" s="33" t="b">
        <v>1</v>
      </c>
      <c r="H64" s="41"/>
      <c r="I64" s="42"/>
      <c r="J64" s="43"/>
      <c r="K64" s="218" t="s">
        <v>102</v>
      </c>
      <c r="L64" s="219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08" t="s">
        <v>165</v>
      </c>
      <c r="F65" s="209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12" t="s">
        <v>108</v>
      </c>
      <c r="C69" s="212"/>
      <c r="D69" s="51"/>
      <c r="E69" s="51"/>
      <c r="F69" s="214" t="s">
        <v>109</v>
      </c>
      <c r="G69" s="216" t="s">
        <v>110</v>
      </c>
      <c r="H69" s="51"/>
      <c r="I69" s="212" t="s">
        <v>111</v>
      </c>
      <c r="J69" s="212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13"/>
      <c r="C70" s="213"/>
      <c r="D70" s="55"/>
      <c r="E70" s="56"/>
      <c r="F70" s="215"/>
      <c r="G70" s="217"/>
      <c r="H70" s="57"/>
      <c r="I70" s="213"/>
      <c r="J70" s="213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2"/>
    </row>
    <row r="72" spans="2:17" ht="20.100000000000001" customHeight="1" x14ac:dyDescent="0.25">
      <c r="B72" s="69" t="s">
        <v>120</v>
      </c>
      <c r="C72" s="96">
        <v>-153.86600000000001</v>
      </c>
      <c r="D72" s="222">
        <v>-155.892</v>
      </c>
      <c r="E72" s="79" t="s">
        <v>121</v>
      </c>
      <c r="F72" s="96">
        <v>19</v>
      </c>
      <c r="G72" s="222">
        <v>16.899999999999999</v>
      </c>
      <c r="H72" s="138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6">
        <v>-138.61799999999999</v>
      </c>
      <c r="D73" s="222">
        <v>-141.73699999999999</v>
      </c>
      <c r="E73" s="80" t="s">
        <v>125</v>
      </c>
      <c r="F73" s="98">
        <v>16</v>
      </c>
      <c r="G73" s="223">
        <v>22</v>
      </c>
      <c r="H73" s="138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6">
        <v>-206.166</v>
      </c>
      <c r="D74" s="222">
        <v>-206.89500000000001</v>
      </c>
      <c r="E74" s="80" t="s">
        <v>130</v>
      </c>
      <c r="F74" s="99">
        <v>20</v>
      </c>
      <c r="G74" s="224">
        <v>20</v>
      </c>
      <c r="H74" s="138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6">
        <v>-113.30800000000001</v>
      </c>
      <c r="D75" s="222">
        <v>-116.913</v>
      </c>
      <c r="E75" s="80" t="s">
        <v>135</v>
      </c>
      <c r="F75" s="99">
        <v>50</v>
      </c>
      <c r="G75" s="224">
        <v>50</v>
      </c>
      <c r="H75" s="139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6">
        <v>23.17</v>
      </c>
      <c r="D76" s="222">
        <v>20.492999999999999</v>
      </c>
      <c r="E76" s="80" t="s">
        <v>140</v>
      </c>
      <c r="F76" s="99">
        <v>40</v>
      </c>
      <c r="G76" s="224">
        <v>40</v>
      </c>
      <c r="H76" s="139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6">
        <v>27.315000000000001</v>
      </c>
      <c r="D77" s="222">
        <v>24.428999999999998</v>
      </c>
      <c r="E77" s="80" t="s">
        <v>145</v>
      </c>
      <c r="F77" s="99">
        <v>170</v>
      </c>
      <c r="G77" s="224">
        <v>170</v>
      </c>
      <c r="H77" s="138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6">
        <v>19.696999999999999</v>
      </c>
      <c r="D78" s="222">
        <v>17.021999999999998</v>
      </c>
      <c r="E78" s="80" t="s">
        <v>150</v>
      </c>
      <c r="F78" s="126"/>
      <c r="G78" s="225"/>
      <c r="H78" s="138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6">
        <v>20.585000000000001</v>
      </c>
      <c r="D79" s="222">
        <v>17.907</v>
      </c>
      <c r="E79" s="79" t="s">
        <v>155</v>
      </c>
      <c r="F79" s="96">
        <v>12</v>
      </c>
      <c r="G79" s="222">
        <v>5</v>
      </c>
      <c r="H79" s="138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7">
        <v>2.0400000000000001E-5</v>
      </c>
      <c r="D80" s="226">
        <v>2.02E-5</v>
      </c>
      <c r="E80" s="80" t="s">
        <v>160</v>
      </c>
      <c r="F80" s="98">
        <v>39</v>
      </c>
      <c r="G80" s="223">
        <v>61</v>
      </c>
      <c r="H80" s="138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78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57" t="s">
        <v>164</v>
      </c>
      <c r="C84" s="157"/>
    </row>
    <row r="85" spans="2:16" ht="15" customHeight="1" x14ac:dyDescent="0.25">
      <c r="B85" s="158" t="s">
        <v>188</v>
      </c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60"/>
    </row>
    <row r="86" spans="2:16" ht="15" customHeight="1" x14ac:dyDescent="0.25">
      <c r="B86" s="147" t="s">
        <v>182</v>
      </c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9"/>
    </row>
    <row r="87" spans="2:16" ht="15" customHeight="1" x14ac:dyDescent="0.25">
      <c r="B87" s="147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9"/>
    </row>
    <row r="88" spans="2:16" ht="15" customHeight="1" x14ac:dyDescent="0.25">
      <c r="B88" s="141"/>
      <c r="C88" s="142"/>
      <c r="D88" s="142"/>
      <c r="E88" s="142"/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3"/>
    </row>
    <row r="89" spans="2:16" ht="15" customHeight="1" x14ac:dyDescent="0.25">
      <c r="B89" s="150"/>
      <c r="C89" s="151"/>
      <c r="D89" s="151"/>
      <c r="E89" s="151"/>
      <c r="F89" s="151"/>
      <c r="G89" s="151"/>
      <c r="H89" s="151"/>
      <c r="I89" s="151"/>
      <c r="J89" s="151"/>
      <c r="K89" s="151"/>
      <c r="L89" s="151"/>
      <c r="M89" s="151"/>
      <c r="N89" s="151"/>
      <c r="O89" s="151"/>
      <c r="P89" s="152"/>
    </row>
    <row r="90" spans="2:16" ht="15" customHeight="1" x14ac:dyDescent="0.25">
      <c r="B90" s="147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9"/>
    </row>
    <row r="91" spans="2:16" ht="15" customHeight="1" x14ac:dyDescent="0.25">
      <c r="B91" s="141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3"/>
    </row>
    <row r="92" spans="2:16" ht="15" customHeight="1" x14ac:dyDescent="0.25">
      <c r="B92" s="141"/>
      <c r="C92" s="142"/>
      <c r="D92" s="142"/>
      <c r="E92" s="142"/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3"/>
    </row>
    <row r="93" spans="2:16" ht="15" customHeight="1" x14ac:dyDescent="0.25">
      <c r="B93" s="141"/>
      <c r="C93" s="142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3"/>
    </row>
    <row r="94" spans="2:16" ht="15" customHeight="1" x14ac:dyDescent="0.25">
      <c r="B94" s="141"/>
      <c r="C94" s="142"/>
      <c r="D94" s="142"/>
      <c r="E94" s="142"/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3"/>
    </row>
    <row r="95" spans="2:16" ht="15" customHeight="1" x14ac:dyDescent="0.25">
      <c r="B95" s="141"/>
      <c r="C95" s="142"/>
      <c r="D95" s="142"/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3"/>
    </row>
    <row r="96" spans="2:16" ht="15" customHeight="1" x14ac:dyDescent="0.25">
      <c r="B96" s="141"/>
      <c r="C96" s="142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3"/>
    </row>
    <row r="97" spans="2:16" ht="15" customHeight="1" x14ac:dyDescent="0.25">
      <c r="B97" s="141"/>
      <c r="C97" s="142"/>
      <c r="D97" s="142"/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3"/>
    </row>
    <row r="98" spans="2:16" ht="15" customHeight="1" x14ac:dyDescent="0.25">
      <c r="B98" s="141"/>
      <c r="C98" s="142"/>
      <c r="D98" s="142"/>
      <c r="E98" s="142"/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3"/>
    </row>
    <row r="99" spans="2:16" ht="15" customHeight="1" x14ac:dyDescent="0.25">
      <c r="B99" s="144"/>
      <c r="C99" s="145"/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6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2024-06-01T03:41:23Z</dcterms:modified>
</cp:coreProperties>
</file>