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C25" i="1"/>
  <c r="C23" i="1"/>
  <c r="G18" i="1" l="1"/>
  <c r="H18" i="1"/>
  <c r="H19" i="1" s="1"/>
  <c r="F18" i="1" l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<sst xmlns="http://schemas.openxmlformats.org/spreadsheetml/2006/main" count="214" uniqueCount="197">
  <si>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</si>
  <si>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</si>
  <si>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</si>
  <si>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</si>
  <si>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</si>
  <si>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</si>
  <si>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</si>
  <si>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</si>
  <si>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</si>
  <si>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</si>
  <si>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</si>
  <si>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</si>
  <si>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</si>
  <si>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</si>
  <si>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</si>
  <si>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</si>
  <si>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</si>
  <si>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</si>
  <si>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</si>
  <si>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</si>
  <si>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</si>
  <si>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</si>
  <si>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</si>
  <si>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</si>
  <si>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</si>
  <si>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</si>
  <si>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</si>
  <si>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</si>
  <si>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</si>
  <si>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</si>
  <si>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</si>
  <si>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</si>
  <si>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</si>
  <si>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</si>
  <si>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</si>
  <si>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</si>
  <si>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</si>
  <si>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</si>
  <si>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</si>
  <si>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</si>
  <si>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</si>
  <si>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</si>
  <si>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</si>
  <si>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</si>
  <si>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</si>
  <si>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</si>
  <si>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</si>
  <si>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</si>
  <si>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</si>
  <si>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</si>
  <si>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</si>
  <si>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</si>
  <si>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</si>
  <si>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</si>
  <si>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</si>
  <si>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</si>
  <si>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</si>
  <si>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</si>
  <si>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</si>
  <si>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</si>
  <si>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</si>
  <si>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</si>
  <si>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</si>
  <si>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</si>
  <si>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</si>
  <si>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</si>
  <si>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</si>
  <si>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</si>
  <si>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</si>
  <si>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</si>
  <si>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</si>
  <si>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</si>
  <si>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</si>
  <si>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</si>
  <si>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</si>
  <si>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</si>
  <si>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</si>
  <si>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</si>
  <si>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</si>
  <si>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</si>
  <si>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</si>
  <si>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</si>
  <si>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</si>
  <si>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</si>
  <si>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</si>
  <si>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</si>
  <si>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</si>
  <si>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</si>
  <si>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</si>
  <si>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</si>
  <si>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</si>
  <si>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</si>
  <si>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</si>
  <si>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</si>
  <si>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</si>
  <si>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</si>
  <si>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</si>
  <si>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</si>
  <si>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</si>
  <si>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</si>
  <si>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</si>
  <si>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</si>
  <si>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</si>
  <si>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</si>
  <si>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</si>
  <si>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</si>
  <si>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</si>
  <si>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</si>
  <si>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</si>
  <si>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</si>
  <si>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</si>
  <si>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</si>
  <si>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</si>
  <si>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</si>
  <si>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</si>
  <si>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</si>
  <si>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</si>
  <si>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</si>
  <si>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</si>
  <si>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</si>
  <si>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</si>
  <si>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</si>
  <si>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</si>
  <si>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</si>
  <si>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</si>
  <si>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</si>
  <si>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</si>
  <si>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</si>
  <si>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</si>
  <si>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</si>
  <si>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</si>
  <si>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</si>
  <si>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</si>
  <si>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</si>
  <si>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</si>
  <si>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</si>
  <si>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</si>
  <si>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</si>
  <si>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</si>
  <si>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</si>
  <si>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</si>
  <si>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</si>
  <si>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</si>
  <si>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</si>
  <si>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</si>
  <si>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</si>
  <si>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</si>
  <si>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</si>
  <si>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</si>
  <si>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</si>
  <si>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</si>
  <si>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</si>
  <si>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</si>
  <si>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</si>
  <si>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</si>
  <si>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</si>
  <si>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</si>
  <si>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</si>
  <si>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</si>
  <si>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</si>
  <si>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</si>
  <si>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</si>
  <si>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</si>
  <si>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</si>
  <si>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</si>
  <si>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</si>
  <si>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</si>
  <si>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</si>
  <si>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</si>
  <si>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</si>
  <si>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</si>
  <si>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</si>
  <si>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</si>
  <si>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</si>
  <si>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</si>
  <si>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</si>
  <si>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</si>
  <si>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</si>
  <si>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</si>
  <si>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</si>
  <si>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TMT</t>
    <phoneticPr fontId="3" type="noConversion"/>
  </si>
  <si>
    <t>/  /  /  /</t>
    <phoneticPr fontId="3" type="noConversion"/>
  </si>
  <si>
    <t>/  /  /  /</t>
    <phoneticPr fontId="3" type="noConversion"/>
  </si>
  <si>
    <t>N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</si>
  <si>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</si>
  <si>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</si>
  <si>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</si>
  <si>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BLG</t>
    <phoneticPr fontId="3" type="noConversion"/>
  </si>
  <si>
    <t>KSP</t>
    <phoneticPr fontId="3" type="noConversion"/>
  </si>
  <si>
    <t>NW</t>
    <phoneticPr fontId="3" type="noConversion"/>
  </si>
  <si>
    <t>V</t>
    <phoneticPr fontId="4" type="noConversion"/>
  </si>
  <si>
    <t>20s/44k 20s/27k 27s/24k 45s/27k</t>
    <phoneticPr fontId="3" type="noConversion"/>
  </si>
  <si>
    <t>22s/27k 30s/27k 40s/26k 57s/27k</t>
    <phoneticPr fontId="3" type="noConversion"/>
  </si>
  <si>
    <t>NW</t>
    <phoneticPr fontId="3" type="noConversion"/>
  </si>
  <si>
    <t>M_021838-021839:N</t>
    <phoneticPr fontId="3" type="noConversion"/>
  </si>
  <si>
    <t>3) 외부 CCTV 오작동</t>
    <phoneticPr fontId="3" type="noConversion"/>
  </si>
  <si>
    <t xml:space="preserve"> [19:20]구름으로 중단대기 [19:40]재개   [22:00]구름으로 중단대기 [00:10]재개 [03:55]강풍과 구름으로 중단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</si>
</sst>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20" fontId="44" fillId="2" borderId="1" xfId="1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177" fontId="35" fillId="2" borderId="2" xfId="0" applyNumberFormat="1" applyFont="1" applyFill="1" applyBorder="1" applyAlignment="1" applyProtection="1">
      <alignment horizontal="center" vertical="center"/>
      <protection locked="0"/>
    </xf>
    <xf numFmtId="178" fontId="35" fillId="2" borderId="2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Protection="1">
      <alignment vertical="center"/>
    </xf>
    <xf numFmtId="0" fontId="35" fillId="4" borderId="1" xfId="0" applyFont="1" applyFill="1" applyBorder="1" applyAlignment="1" applyProtection="1">
      <alignment horizontal="center" vertical="center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177" fontId="49" fillId="2" borderId="15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7" borderId="15" xfId="0" applyNumberFormat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10" sqref="G10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3" t="s">
        <v>0</v>
      </c>
      <c r="C2" s="18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4">
        <v>45441</v>
      </c>
      <c r="D3" s="185"/>
      <c r="E3" s="1"/>
      <c r="F3" s="1"/>
      <c r="G3" s="1"/>
      <c r="H3" s="1"/>
      <c r="I3" s="1"/>
      <c r="J3" s="1"/>
      <c r="K3" s="36" t="s">
        <v>2</v>
      </c>
      <c r="L3" s="186">
        <f>(P31-(P32+P33))/P31*100</f>
        <v>76.66195190947667</v>
      </c>
      <c r="M3" s="186"/>
      <c r="N3" s="36" t="s">
        <v>3</v>
      </c>
      <c r="O3" s="186">
        <f>(P31-P33)/P31*100</f>
        <v>100</v>
      </c>
      <c r="P3" s="186"/>
    </row>
    <row r="4" spans="2:16" ht="14.25" customHeight="1" x14ac:dyDescent="0.25">
      <c r="B4" s="2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3" t="s">
        <v>6</v>
      </c>
      <c r="C7" s="18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9">
        <v>0.69791666666666663</v>
      </c>
      <c r="D9" s="110">
        <v>1.2</v>
      </c>
      <c r="E9" s="110">
        <v>16</v>
      </c>
      <c r="F9" s="110">
        <v>25</v>
      </c>
      <c r="G9" s="111" t="s">
        <v>189</v>
      </c>
      <c r="H9" s="112">
        <v>3.4</v>
      </c>
      <c r="I9" s="121">
        <v>57</v>
      </c>
      <c r="J9" s="11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119">
        <v>0.9375</v>
      </c>
      <c r="D10" s="112"/>
      <c r="E10" s="112">
        <v>14</v>
      </c>
      <c r="F10" s="112">
        <v>32</v>
      </c>
      <c r="G10" s="124" t="s">
        <v>193</v>
      </c>
      <c r="H10" s="112">
        <v>8</v>
      </c>
      <c r="I10" s="120"/>
      <c r="J10" s="113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/>
    </row>
    <row r="11" spans="2:16" s="83" customFormat="1" ht="14.25" customHeight="1" thickBot="1" x14ac:dyDescent="0.3">
      <c r="B11" s="85" t="s">
        <v>23</v>
      </c>
      <c r="C11" s="212">
        <v>0.16666666666666666</v>
      </c>
      <c r="D11" s="213"/>
      <c r="E11" s="213">
        <v>11</v>
      </c>
      <c r="F11" s="213">
        <v>42</v>
      </c>
      <c r="G11" s="214" t="s">
        <v>183</v>
      </c>
      <c r="H11" s="213">
        <v>2.9</v>
      </c>
      <c r="I11" s="215"/>
      <c r="J11" s="216">
        <f>IF(L11, 1, 0) + IF(M11, 2, 0) + IF(N11, 4, 0) + IF(O11, 8, 0) + IF(P11, 16, 0)</f>
        <v>10</v>
      </c>
      <c r="K11" s="86" t="b">
        <v>0</v>
      </c>
      <c r="L11" s="86" t="b">
        <v>0</v>
      </c>
      <c r="M11" s="86" t="b">
        <v>1</v>
      </c>
      <c r="N11" s="86" t="b">
        <v>0</v>
      </c>
      <c r="O11" s="86" t="b">
        <v>1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1.2</v>
      </c>
      <c r="E12" s="12">
        <f>AVERAGE(E9:E11)</f>
        <v>13.666666666666666</v>
      </c>
      <c r="F12" s="13">
        <f>AVERAGE(F9:F11)</f>
        <v>33</v>
      </c>
      <c r="G12" s="14"/>
      <c r="H12" s="15">
        <f>AVERAGE(H9:H11)</f>
        <v>4.7666666666666666</v>
      </c>
      <c r="I12" s="16"/>
      <c r="J12" s="17">
        <f>AVERAGE(J9:J11)</f>
        <v>6.333333333333333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3" t="s">
        <v>25</v>
      </c>
      <c r="C14" s="18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6" t="s">
        <v>178</v>
      </c>
      <c r="D16" s="108" t="s">
        <v>179</v>
      </c>
      <c r="E16" s="108" t="s">
        <v>180</v>
      </c>
      <c r="F16" s="108" t="s">
        <v>188</v>
      </c>
      <c r="G16" s="108" t="s">
        <v>187</v>
      </c>
      <c r="H16" s="108" t="s">
        <v>179</v>
      </c>
      <c r="I16" s="88"/>
      <c r="J16" s="88"/>
      <c r="K16" s="89"/>
      <c r="L16" s="88"/>
      <c r="M16" s="88"/>
      <c r="N16" s="88"/>
      <c r="O16" s="88"/>
      <c r="P16" s="108" t="s">
        <v>41</v>
      </c>
    </row>
    <row r="17" spans="2:16" ht="14.1" customHeight="1" x14ac:dyDescent="0.25">
      <c r="B17" s="25" t="s">
        <v>42</v>
      </c>
      <c r="C17" s="107">
        <v>0.65416666666666667</v>
      </c>
      <c r="D17" s="107">
        <v>0.65625</v>
      </c>
      <c r="E17" s="107">
        <v>0.68263888888888891</v>
      </c>
      <c r="F17" s="107">
        <v>0.70486111111111116</v>
      </c>
      <c r="G17" s="107">
        <v>0.79513888888888884</v>
      </c>
      <c r="H17" s="219">
        <v>0.17500000000000002</v>
      </c>
      <c r="I17" s="89"/>
      <c r="J17" s="89"/>
      <c r="K17" s="89"/>
      <c r="L17" s="89"/>
      <c r="M17" s="89"/>
      <c r="N17" s="89"/>
      <c r="O17" s="89"/>
      <c r="P17" s="107">
        <v>0.17916666666666667</v>
      </c>
    </row>
    <row r="18" spans="2:16" ht="14.1" customHeight="1" x14ac:dyDescent="0.25">
      <c r="B18" s="25" t="s">
        <v>43</v>
      </c>
      <c r="C18" s="108">
        <v>21596</v>
      </c>
      <c r="D18" s="108">
        <f>C18+1</f>
        <v>21597</v>
      </c>
      <c r="E18" s="108">
        <f t="shared" ref="E18" si="0">D19+1</f>
        <v>21610</v>
      </c>
      <c r="F18" s="108">
        <f>E19+1</f>
        <v>21625</v>
      </c>
      <c r="G18" s="108">
        <f>F19+1</f>
        <v>21685</v>
      </c>
      <c r="H18" s="108">
        <f>G19+1</f>
        <v>21854</v>
      </c>
      <c r="I18" s="88"/>
      <c r="J18" s="88"/>
      <c r="K18" s="88"/>
      <c r="L18" s="88"/>
      <c r="M18" s="88"/>
      <c r="N18" s="88"/>
      <c r="O18" s="88"/>
      <c r="P18" s="108">
        <f>MAX(C18:O19)+1</f>
        <v>21859</v>
      </c>
    </row>
    <row r="19" spans="2:16" ht="14.1" customHeight="1" thickBot="1" x14ac:dyDescent="0.3">
      <c r="B19" s="9" t="s">
        <v>44</v>
      </c>
      <c r="C19" s="90"/>
      <c r="D19" s="108">
        <v>21609</v>
      </c>
      <c r="E19" s="108">
        <v>21624</v>
      </c>
      <c r="F19" s="108">
        <v>21684</v>
      </c>
      <c r="G19" s="108">
        <v>21853</v>
      </c>
      <c r="H19" s="108">
        <f>H18+4</f>
        <v>21858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1">IF(ISNUMBER(E18),E19-E18+1,"")</f>
        <v>15</v>
      </c>
      <c r="F20" s="23">
        <f t="shared" si="1"/>
        <v>60</v>
      </c>
      <c r="G20" s="23">
        <f t="shared" si="1"/>
        <v>169</v>
      </c>
      <c r="H20" s="23">
        <f t="shared" si="1"/>
        <v>5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5" t="s">
        <v>46</v>
      </c>
      <c r="C22" s="25" t="s">
        <v>21</v>
      </c>
      <c r="D22" s="25" t="s">
        <v>23</v>
      </c>
      <c r="E22" s="25" t="s">
        <v>47</v>
      </c>
      <c r="F22" s="196" t="s">
        <v>48</v>
      </c>
      <c r="G22" s="196"/>
      <c r="H22" s="196"/>
      <c r="I22" s="196"/>
      <c r="J22" s="25" t="s">
        <v>21</v>
      </c>
      <c r="K22" s="25" t="s">
        <v>23</v>
      </c>
      <c r="L22" s="25" t="s">
        <v>47</v>
      </c>
      <c r="M22" s="196" t="s">
        <v>48</v>
      </c>
      <c r="N22" s="196"/>
      <c r="O22" s="196"/>
      <c r="P22" s="196"/>
    </row>
    <row r="23" spans="2:16" ht="13.5" customHeight="1" x14ac:dyDescent="0.25">
      <c r="B23" s="195"/>
      <c r="C23" s="206">
        <f>D18+5</f>
        <v>21602</v>
      </c>
      <c r="D23" s="206">
        <f>C23+3</f>
        <v>21605</v>
      </c>
      <c r="E23" s="111" t="s">
        <v>49</v>
      </c>
      <c r="F23" s="194" t="s">
        <v>191</v>
      </c>
      <c r="G23" s="194"/>
      <c r="H23" s="194"/>
      <c r="I23" s="194"/>
      <c r="J23" s="115"/>
      <c r="K23" s="115"/>
      <c r="L23" s="114" t="s">
        <v>50</v>
      </c>
      <c r="M23" s="194" t="s">
        <v>182</v>
      </c>
      <c r="N23" s="194"/>
      <c r="O23" s="194"/>
      <c r="P23" s="194"/>
    </row>
    <row r="24" spans="2:16" ht="13.5" customHeight="1" x14ac:dyDescent="0.25">
      <c r="B24" s="195"/>
      <c r="C24" s="207"/>
      <c r="D24" s="207"/>
      <c r="E24" s="114" t="s">
        <v>190</v>
      </c>
      <c r="F24" s="194" t="s">
        <v>173</v>
      </c>
      <c r="G24" s="194"/>
      <c r="H24" s="194"/>
      <c r="I24" s="194"/>
      <c r="J24" s="116"/>
      <c r="K24" s="116"/>
      <c r="L24" s="114" t="s">
        <v>52</v>
      </c>
      <c r="M24" s="194" t="s">
        <v>173</v>
      </c>
      <c r="N24" s="194"/>
      <c r="O24" s="194"/>
      <c r="P24" s="194"/>
    </row>
    <row r="25" spans="2:16" ht="13.5" customHeight="1" x14ac:dyDescent="0.25">
      <c r="B25" s="195"/>
      <c r="C25" s="207">
        <f>D23+1</f>
        <v>21606</v>
      </c>
      <c r="D25" s="207">
        <f>C25+3</f>
        <v>21609</v>
      </c>
      <c r="E25" s="114" t="s">
        <v>52</v>
      </c>
      <c r="F25" s="194" t="s">
        <v>192</v>
      </c>
      <c r="G25" s="194"/>
      <c r="H25" s="194"/>
      <c r="I25" s="194"/>
      <c r="J25" s="116"/>
      <c r="K25" s="116"/>
      <c r="L25" s="114" t="s">
        <v>51</v>
      </c>
      <c r="M25" s="194" t="s">
        <v>173</v>
      </c>
      <c r="N25" s="194"/>
      <c r="O25" s="194"/>
      <c r="P25" s="194"/>
    </row>
    <row r="26" spans="2:16" ht="13.5" customHeight="1" x14ac:dyDescent="0.25">
      <c r="B26" s="195"/>
      <c r="C26" s="207"/>
      <c r="D26" s="207"/>
      <c r="E26" s="114" t="s">
        <v>50</v>
      </c>
      <c r="F26" s="194" t="s">
        <v>181</v>
      </c>
      <c r="G26" s="194"/>
      <c r="H26" s="194"/>
      <c r="I26" s="194"/>
      <c r="J26" s="116"/>
      <c r="K26" s="116"/>
      <c r="L26" s="114" t="s">
        <v>49</v>
      </c>
      <c r="M26" s="194" t="s">
        <v>173</v>
      </c>
      <c r="N26" s="194"/>
      <c r="O26" s="194"/>
      <c r="P26" s="19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3" t="s">
        <v>53</v>
      </c>
      <c r="C28" s="183"/>
      <c r="D28" s="18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4">
        <v>0.37638888888888888</v>
      </c>
      <c r="D30" s="105">
        <v>8.0555555555555561E-2</v>
      </c>
      <c r="E30" s="125"/>
      <c r="F30" s="125"/>
      <c r="G30" s="125"/>
      <c r="H30" s="125"/>
      <c r="I30" s="125"/>
      <c r="J30" s="125"/>
      <c r="K30" s="126"/>
      <c r="L30" s="125"/>
      <c r="M30" s="125"/>
      <c r="N30" s="125"/>
      <c r="O30" s="125"/>
      <c r="P30" s="122">
        <f>SUM(C30:J30,L30:N30)</f>
        <v>0.45694444444444443</v>
      </c>
    </row>
    <row r="31" spans="2:16" ht="14.1" customHeight="1" x14ac:dyDescent="0.25">
      <c r="B31" s="26" t="s">
        <v>172</v>
      </c>
      <c r="C31" s="218">
        <v>0.37847222222222227</v>
      </c>
      <c r="D31" s="118">
        <v>9.0277777777777776E-2</v>
      </c>
      <c r="E31" s="102"/>
      <c r="F31" s="102"/>
      <c r="G31" s="102"/>
      <c r="H31" s="102"/>
      <c r="I31" s="102"/>
      <c r="J31" s="102"/>
      <c r="K31" s="118">
        <v>2.2222222222222223E-2</v>
      </c>
      <c r="L31" s="102"/>
      <c r="M31" s="102"/>
      <c r="N31" s="102"/>
      <c r="O31" s="103"/>
      <c r="P31" s="122">
        <f>SUM(C31:N31)</f>
        <v>0.49097222222222225</v>
      </c>
    </row>
    <row r="32" spans="2:16" ht="14.1" customHeight="1" x14ac:dyDescent="0.25">
      <c r="B32" s="26" t="s">
        <v>68</v>
      </c>
      <c r="C32" s="224">
        <v>0.11458333333333333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  <c r="P32" s="122">
        <f>SUM(C32:N32)</f>
        <v>0.11458333333333333</v>
      </c>
    </row>
    <row r="33" spans="2:16" ht="14.1" customHeight="1" thickBot="1" x14ac:dyDescent="0.3">
      <c r="B33" s="26" t="s">
        <v>69</v>
      </c>
      <c r="C33" s="130"/>
      <c r="D33" s="129"/>
      <c r="E33" s="94"/>
      <c r="F33" s="94"/>
      <c r="G33" s="94"/>
      <c r="H33" s="94"/>
      <c r="I33" s="94"/>
      <c r="J33" s="94"/>
      <c r="K33" s="129"/>
      <c r="L33" s="94"/>
      <c r="M33" s="94"/>
      <c r="N33" s="94"/>
      <c r="O33" s="95"/>
      <c r="P33" s="123">
        <f>SUM(C33:N33)</f>
        <v>0</v>
      </c>
    </row>
    <row r="34" spans="2:16" ht="14.1" customHeight="1" x14ac:dyDescent="0.25">
      <c r="B34" s="75" t="s">
        <v>170</v>
      </c>
      <c r="C34" s="97">
        <f>C31-C32-C33</f>
        <v>0.26388888888888895</v>
      </c>
      <c r="D34" s="97">
        <f t="shared" ref="D34:P34" si="2">D31-D32-D33</f>
        <v>9.0277777777777776E-2</v>
      </c>
      <c r="E34" s="97">
        <f t="shared" si="2"/>
        <v>0</v>
      </c>
      <c r="F34" s="97">
        <f t="shared" si="2"/>
        <v>0</v>
      </c>
      <c r="G34" s="97">
        <f t="shared" si="2"/>
        <v>0</v>
      </c>
      <c r="H34" s="97">
        <f t="shared" si="2"/>
        <v>0</v>
      </c>
      <c r="I34" s="97">
        <f t="shared" si="2"/>
        <v>0</v>
      </c>
      <c r="J34" s="97">
        <f t="shared" si="2"/>
        <v>0</v>
      </c>
      <c r="K34" s="97">
        <f t="shared" si="2"/>
        <v>2.2222222222222223E-2</v>
      </c>
      <c r="L34" s="97">
        <f t="shared" si="2"/>
        <v>0</v>
      </c>
      <c r="M34" s="97">
        <f t="shared" si="2"/>
        <v>0</v>
      </c>
      <c r="N34" s="97">
        <f t="shared" si="2"/>
        <v>0</v>
      </c>
      <c r="O34" s="96"/>
      <c r="P34" s="76">
        <f t="shared" si="2"/>
        <v>0.37638888888888894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79" t="s">
        <v>70</v>
      </c>
      <c r="C36" s="217" t="s">
        <v>194</v>
      </c>
      <c r="D36" s="21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</row>
    <row r="37" spans="2:16" ht="18" customHeight="1" x14ac:dyDescent="0.25">
      <c r="B37" s="180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</row>
    <row r="38" spans="2:16" ht="18" customHeight="1" x14ac:dyDescent="0.25">
      <c r="B38" s="180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</row>
    <row r="39" spans="2:16" ht="18" customHeight="1" x14ac:dyDescent="0.25">
      <c r="B39" s="180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</row>
    <row r="40" spans="2:16" ht="18" customHeight="1" x14ac:dyDescent="0.25">
      <c r="B40" s="180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</row>
    <row r="41" spans="2:16" ht="18" customHeight="1" x14ac:dyDescent="0.25">
      <c r="B41" s="181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71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209" t="s">
        <v>196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1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56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8"/>
    </row>
    <row r="47" spans="2:16" ht="14.1" customHeight="1" x14ac:dyDescent="0.2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8"/>
    </row>
    <row r="49" spans="2:16" ht="14.1" customHeight="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14.1" customHeight="1" x14ac:dyDescent="0.25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ht="14.1" customHeight="1" x14ac:dyDescent="0.25"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</row>
    <row r="52" spans="2:16" ht="14.1" customHeight="1" thickBot="1" x14ac:dyDescent="0.3">
      <c r="B52" s="159"/>
      <c r="C52" s="160"/>
      <c r="D52" s="157"/>
      <c r="E52" s="157"/>
      <c r="F52" s="157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Top="1" thickBot="1" x14ac:dyDescent="0.3">
      <c r="B53" s="162" t="s">
        <v>169</v>
      </c>
      <c r="C53" s="163"/>
      <c r="D53" s="127"/>
      <c r="E53" s="127"/>
      <c r="F53" s="117"/>
      <c r="G53" s="166"/>
      <c r="H53" s="167"/>
      <c r="I53" s="167"/>
      <c r="J53" s="167"/>
      <c r="K53" s="167"/>
      <c r="L53" s="167"/>
      <c r="M53" s="167"/>
      <c r="N53" s="167"/>
      <c r="O53" s="167"/>
      <c r="P53" s="168"/>
    </row>
    <row r="54" spans="2:16" ht="14.1" customHeight="1" thickTop="1" thickBot="1" x14ac:dyDescent="0.3">
      <c r="B54" s="164" t="s">
        <v>168</v>
      </c>
      <c r="C54" s="165"/>
      <c r="D54" s="165"/>
      <c r="E54" s="165"/>
      <c r="F54" s="208">
        <v>1647</v>
      </c>
      <c r="G54" s="169"/>
      <c r="H54" s="170"/>
      <c r="I54" s="170"/>
      <c r="J54" s="170"/>
      <c r="K54" s="170"/>
      <c r="L54" s="170"/>
      <c r="M54" s="170"/>
      <c r="N54" s="170"/>
      <c r="O54" s="170"/>
      <c r="P54" s="171"/>
    </row>
    <row r="55" spans="2:16" ht="13.5" customHeight="1" thickTop="1" x14ac:dyDescent="0.25"/>
    <row r="56" spans="2:16" ht="17.25" customHeight="1" x14ac:dyDescent="0.25">
      <c r="B56" s="143" t="s">
        <v>72</v>
      </c>
      <c r="C56" s="143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00000000000001" customHeight="1" x14ac:dyDescent="0.25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00000000000001" customHeight="1" x14ac:dyDescent="0.25">
      <c r="B59" s="131" t="s">
        <v>79</v>
      </c>
      <c r="C59" s="132"/>
      <c r="D59" s="33" t="b">
        <v>1</v>
      </c>
      <c r="E59" s="131" t="s">
        <v>80</v>
      </c>
      <c r="F59" s="132"/>
      <c r="G59" s="33" t="b">
        <v>1</v>
      </c>
      <c r="H59" s="139" t="s">
        <v>81</v>
      </c>
      <c r="I59" s="132"/>
      <c r="J59" s="33" t="b">
        <v>1</v>
      </c>
      <c r="K59" s="139" t="s">
        <v>82</v>
      </c>
      <c r="L59" s="132"/>
      <c r="M59" s="33" t="b">
        <v>1</v>
      </c>
      <c r="N59" s="140" t="s">
        <v>83</v>
      </c>
      <c r="O59" s="132"/>
      <c r="P59" s="33" t="b">
        <v>1</v>
      </c>
    </row>
    <row r="60" spans="2:16" ht="20.100000000000001" customHeight="1" x14ac:dyDescent="0.25">
      <c r="B60" s="131" t="s">
        <v>84</v>
      </c>
      <c r="C60" s="132"/>
      <c r="D60" s="33" t="b">
        <v>1</v>
      </c>
      <c r="E60" s="131" t="s">
        <v>85</v>
      </c>
      <c r="F60" s="132"/>
      <c r="G60" s="33" t="b">
        <v>1</v>
      </c>
      <c r="H60" s="139" t="s">
        <v>86</v>
      </c>
      <c r="I60" s="132"/>
      <c r="J60" s="33" t="b">
        <v>1</v>
      </c>
      <c r="K60" s="139" t="s">
        <v>87</v>
      </c>
      <c r="L60" s="132"/>
      <c r="M60" s="33" t="b">
        <v>1</v>
      </c>
      <c r="N60" s="140" t="s">
        <v>88</v>
      </c>
      <c r="O60" s="132"/>
      <c r="P60" s="33" t="b">
        <v>1</v>
      </c>
    </row>
    <row r="61" spans="2:16" ht="20.100000000000001" customHeight="1" x14ac:dyDescent="0.25">
      <c r="B61" s="131" t="s">
        <v>89</v>
      </c>
      <c r="C61" s="132"/>
      <c r="D61" s="33" t="b">
        <v>1</v>
      </c>
      <c r="E61" s="131" t="s">
        <v>90</v>
      </c>
      <c r="F61" s="132"/>
      <c r="G61" s="33" t="b">
        <v>1</v>
      </c>
      <c r="H61" s="139" t="s">
        <v>91</v>
      </c>
      <c r="I61" s="132"/>
      <c r="J61" s="33" t="b">
        <v>1</v>
      </c>
      <c r="K61" s="139" t="s">
        <v>92</v>
      </c>
      <c r="L61" s="132"/>
      <c r="M61" s="33" t="b">
        <v>1</v>
      </c>
      <c r="N61" s="140" t="s">
        <v>93</v>
      </c>
      <c r="O61" s="132"/>
      <c r="P61" s="33" t="b">
        <v>1</v>
      </c>
    </row>
    <row r="62" spans="2:16" ht="20.100000000000001" customHeight="1" x14ac:dyDescent="0.25">
      <c r="B62" s="139" t="s">
        <v>91</v>
      </c>
      <c r="C62" s="132"/>
      <c r="D62" s="33" t="b">
        <v>1</v>
      </c>
      <c r="E62" s="131" t="s">
        <v>94</v>
      </c>
      <c r="F62" s="132"/>
      <c r="G62" s="33" t="b">
        <v>1</v>
      </c>
      <c r="H62" s="139" t="s">
        <v>95</v>
      </c>
      <c r="I62" s="132"/>
      <c r="J62" s="33" t="b">
        <v>0</v>
      </c>
      <c r="K62" s="139" t="s">
        <v>96</v>
      </c>
      <c r="L62" s="132"/>
      <c r="M62" s="33" t="b">
        <v>1</v>
      </c>
      <c r="N62" s="140" t="s">
        <v>86</v>
      </c>
      <c r="O62" s="132"/>
      <c r="P62" s="33" t="b">
        <v>1</v>
      </c>
    </row>
    <row r="63" spans="2:16" ht="20.100000000000001" customHeight="1" x14ac:dyDescent="0.25">
      <c r="B63" s="139" t="s">
        <v>97</v>
      </c>
      <c r="C63" s="132"/>
      <c r="D63" s="33" t="b">
        <v>1</v>
      </c>
      <c r="E63" s="131" t="s">
        <v>98</v>
      </c>
      <c r="F63" s="132"/>
      <c r="G63" s="33" t="b">
        <v>1</v>
      </c>
      <c r="H63" s="38"/>
      <c r="I63" s="39"/>
      <c r="J63" s="40"/>
      <c r="K63" s="139" t="s">
        <v>99</v>
      </c>
      <c r="L63" s="132"/>
      <c r="M63" s="33" t="b">
        <v>1</v>
      </c>
      <c r="N63" s="140" t="s">
        <v>167</v>
      </c>
      <c r="O63" s="132"/>
      <c r="P63" s="33" t="b">
        <v>1</v>
      </c>
    </row>
    <row r="64" spans="2:16" ht="20.100000000000001" customHeight="1" x14ac:dyDescent="0.25">
      <c r="B64" s="139" t="s">
        <v>100</v>
      </c>
      <c r="C64" s="132"/>
      <c r="D64" s="33" t="b">
        <v>0</v>
      </c>
      <c r="E64" s="131" t="s">
        <v>101</v>
      </c>
      <c r="F64" s="132"/>
      <c r="G64" s="33" t="b">
        <v>1</v>
      </c>
      <c r="H64" s="41"/>
      <c r="I64" s="42"/>
      <c r="J64" s="43"/>
      <c r="K64" s="141" t="s">
        <v>102</v>
      </c>
      <c r="L64" s="142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1" t="s">
        <v>165</v>
      </c>
      <c r="F65" s="132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3" t="s">
        <v>108</v>
      </c>
      <c r="C69" s="133"/>
      <c r="D69" s="51"/>
      <c r="E69" s="51"/>
      <c r="F69" s="135" t="s">
        <v>109</v>
      </c>
      <c r="G69" s="137" t="s">
        <v>110</v>
      </c>
      <c r="H69" s="51"/>
      <c r="I69" s="133" t="s">
        <v>111</v>
      </c>
      <c r="J69" s="133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4"/>
      <c r="C70" s="134"/>
      <c r="D70" s="55"/>
      <c r="E70" s="56"/>
      <c r="F70" s="136"/>
      <c r="G70" s="138"/>
      <c r="H70" s="57"/>
      <c r="I70" s="134"/>
      <c r="J70" s="134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98">
        <v>-152.6</v>
      </c>
      <c r="D72" s="220">
        <v>-154.17400000000001</v>
      </c>
      <c r="E72" s="81" t="s">
        <v>121</v>
      </c>
      <c r="F72" s="98">
        <v>19.2</v>
      </c>
      <c r="G72" s="220">
        <v>17.8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98">
        <v>-135.86699999999999</v>
      </c>
      <c r="D73" s="220">
        <v>908</v>
      </c>
      <c r="E73" s="82" t="s">
        <v>125</v>
      </c>
      <c r="F73" s="100">
        <v>10</v>
      </c>
      <c r="G73" s="221">
        <v>22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98">
        <v>-205.71199999999999</v>
      </c>
      <c r="D74" s="220">
        <v>-206.654</v>
      </c>
      <c r="E74" s="82" t="s">
        <v>130</v>
      </c>
      <c r="F74" s="101">
        <v>20</v>
      </c>
      <c r="G74" s="222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98">
        <v>-112.197</v>
      </c>
      <c r="D75" s="220">
        <v>-113.559</v>
      </c>
      <c r="E75" s="82" t="s">
        <v>135</v>
      </c>
      <c r="F75" s="101">
        <v>50</v>
      </c>
      <c r="G75" s="222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98">
        <v>24.454999999999998</v>
      </c>
      <c r="D76" s="220">
        <v>22.015999999999998</v>
      </c>
      <c r="E76" s="82" t="s">
        <v>140</v>
      </c>
      <c r="F76" s="101">
        <v>40</v>
      </c>
      <c r="G76" s="222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8">
        <v>29.285</v>
      </c>
      <c r="D77" s="220">
        <v>26.43</v>
      </c>
      <c r="E77" s="82" t="s">
        <v>145</v>
      </c>
      <c r="F77" s="101">
        <v>170</v>
      </c>
      <c r="G77" s="222">
        <v>170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8">
        <v>20.748999999999999</v>
      </c>
      <c r="D78" s="220">
        <v>18.427</v>
      </c>
      <c r="E78" s="82" t="s">
        <v>150</v>
      </c>
      <c r="F78" s="128"/>
      <c r="G78" s="223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8">
        <v>21.663</v>
      </c>
      <c r="D79" s="220">
        <v>19.318999999999999</v>
      </c>
      <c r="E79" s="81" t="s">
        <v>155</v>
      </c>
      <c r="F79" s="98">
        <v>20</v>
      </c>
      <c r="G79" s="220">
        <v>13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99">
        <v>2.05E-5</v>
      </c>
      <c r="D80" s="225">
        <v>2.05E-5</v>
      </c>
      <c r="E80" s="82" t="s">
        <v>160</v>
      </c>
      <c r="F80" s="100">
        <v>21</v>
      </c>
      <c r="G80" s="221">
        <v>38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87" t="s">
        <v>164</v>
      </c>
      <c r="C84" s="187"/>
    </row>
    <row r="85" spans="2:16" ht="15" customHeight="1" x14ac:dyDescent="0.25">
      <c r="B85" s="188" t="s">
        <v>184</v>
      </c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90"/>
    </row>
    <row r="86" spans="2:16" ht="15" customHeight="1" x14ac:dyDescent="0.25">
      <c r="B86" s="191" t="s">
        <v>185</v>
      </c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3"/>
    </row>
    <row r="87" spans="2:16" ht="15" customHeight="1" x14ac:dyDescent="0.25">
      <c r="B87" s="191" t="s">
        <v>195</v>
      </c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3"/>
    </row>
    <row r="88" spans="2:16" ht="15" customHeight="1" x14ac:dyDescent="0.25">
      <c r="B88" s="197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9"/>
    </row>
    <row r="89" spans="2:16" ht="15" customHeight="1" x14ac:dyDescent="0.25">
      <c r="B89" s="203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5"/>
    </row>
    <row r="90" spans="2:16" ht="15" customHeight="1" x14ac:dyDescent="0.25">
      <c r="B90" s="191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3"/>
    </row>
    <row r="91" spans="2:16" ht="15" customHeight="1" x14ac:dyDescent="0.25">
      <c r="B91" s="197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9"/>
    </row>
    <row r="92" spans="2:16" ht="15" customHeight="1" x14ac:dyDescent="0.25">
      <c r="B92" s="197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9"/>
    </row>
    <row r="93" spans="2:16" ht="15" customHeight="1" x14ac:dyDescent="0.25">
      <c r="B93" s="197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9"/>
    </row>
    <row r="94" spans="2:16" ht="15" customHeight="1" x14ac:dyDescent="0.25"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9"/>
    </row>
    <row r="95" spans="2:16" ht="15" customHeight="1" x14ac:dyDescent="0.25">
      <c r="B95" s="197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9"/>
    </row>
    <row r="96" spans="2:16" ht="15" customHeight="1" x14ac:dyDescent="0.25">
      <c r="B96" s="197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9"/>
    </row>
    <row r="97" spans="2:16" ht="15" customHeight="1" x14ac:dyDescent="0.25">
      <c r="B97" s="197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/>
    </row>
    <row r="98" spans="2:16" ht="15" customHeight="1" x14ac:dyDescent="0.25">
      <c r="B98" s="197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9"/>
    </row>
    <row r="99" spans="2:16" ht="15" customHeight="1" x14ac:dyDescent="0.25">
      <c r="B99" s="20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2024-05-30T04:23:02Z</dcterms:modified>
</cp:coreProperties>
</file>