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5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H18" i="1" l="1"/>
  <c r="E18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<sst xmlns="http://schemas.openxmlformats.org/spreadsheetml/2006/main" count="212" uniqueCount="193">
  <si>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</si>
  <si>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</si>
  <si>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</si>
  <si>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</si>
  <si>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</si>
  <si>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</si>
  <si>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</si>
  <si>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</si>
  <si>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</si>
  <si>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</si>
  <si>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</si>
  <si>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</si>
  <si>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</si>
  <si>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</si>
  <si>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</si>
  <si>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</si>
  <si>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</si>
  <si>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</si>
  <si>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</si>
  <si>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</si>
  <si>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</si>
  <si>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</si>
  <si>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</si>
  <si>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</si>
  <si>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</si>
  <si>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</si>
  <si>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</si>
  <si>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</si>
  <si>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</si>
  <si>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</si>
  <si>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</si>
  <si>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</si>
  <si>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</si>
  <si>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</si>
  <si>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</si>
  <si>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</si>
  <si>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</si>
  <si>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</si>
  <si>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</si>
  <si>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</si>
  <si>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</si>
  <si>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</si>
  <si>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</si>
  <si>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</si>
  <si>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</si>
  <si>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</si>
  <si>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</si>
  <si>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</si>
  <si>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</si>
  <si>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</si>
  <si>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</si>
  <si>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</si>
  <si>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</si>
  <si>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</si>
  <si>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</si>
  <si>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</si>
  <si>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</si>
  <si>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</si>
  <si>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</si>
  <si>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</si>
  <si>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</si>
  <si>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</si>
  <si>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</si>
  <si>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</si>
  <si>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</si>
  <si>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</si>
  <si>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</si>
  <si>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</si>
  <si>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</si>
  <si>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</si>
  <si>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</si>
  <si>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</si>
  <si>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</si>
  <si>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</si>
  <si>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</si>
  <si>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</si>
  <si>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</si>
  <si>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</si>
  <si>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</si>
  <si>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</si>
  <si>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</si>
  <si>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</si>
  <si>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</si>
  <si>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</si>
  <si>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</si>
  <si>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</si>
  <si>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</si>
  <si>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</si>
  <si>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</si>
  <si>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</si>
  <si>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</si>
  <si>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</si>
  <si>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</si>
  <si>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</si>
  <si>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</si>
  <si>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</si>
  <si>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</si>
  <si>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</si>
  <si>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</si>
  <si>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</si>
  <si>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</si>
  <si>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</si>
  <si>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</si>
  <si>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</si>
  <si>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</si>
  <si>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</si>
  <si>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</si>
  <si>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</si>
  <si>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</si>
  <si>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</si>
  <si>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</si>
  <si>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</si>
  <si>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</si>
  <si>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</si>
  <si>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</si>
  <si>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</si>
  <si>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</si>
  <si>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</si>
  <si>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</si>
  <si>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</si>
  <si>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</si>
  <si>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</si>
  <si>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</si>
  <si>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</si>
  <si>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</si>
  <si>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</si>
  <si>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</si>
  <si>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</si>
  <si>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</si>
  <si>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</si>
  <si>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</si>
  <si>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</si>
  <si>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</si>
  <si>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</si>
  <si>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</si>
  <si>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</si>
  <si>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</si>
  <si>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</si>
  <si>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</si>
  <si>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</si>
  <si>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</si>
  <si>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</si>
  <si>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</si>
  <si>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</si>
  <si>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</si>
  <si>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</si>
  <si>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</si>
  <si>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</si>
  <si>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</si>
  <si>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</si>
  <si>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</si>
  <si>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</si>
  <si>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</si>
  <si>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</si>
  <si>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</si>
  <si>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</si>
  <si>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</si>
  <si>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</si>
  <si>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</si>
  <si>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</si>
  <si>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</si>
  <si>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</si>
  <si>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</si>
  <si>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</si>
  <si>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</si>
  <si>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</si>
  <si>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</si>
  <si>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</si>
  <si>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</si>
  <si>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</si>
  <si>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</si>
  <si>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</si>
  <si>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</si>
  <si>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</si>
  <si>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</si>
  <si>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</si>
  <si>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</si>
  <si>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</si>
  <si>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</si>
  <si>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</si>
  <si>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</si>
  <si>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</si>
  <si>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/  /  /  /</t>
    <phoneticPr fontId="3" type="noConversion"/>
  </si>
  <si>
    <t>현대섭</t>
    <phoneticPr fontId="3" type="noConversion"/>
  </si>
  <si>
    <t>KSP</t>
    <phoneticPr fontId="3" type="noConversion"/>
  </si>
  <si>
    <t>N</t>
    <phoneticPr fontId="3" type="noConversion"/>
  </si>
  <si>
    <t>2) 돔에어콘, 찬바람 안 나옴 → 꺼둠</t>
    <phoneticPr fontId="3" type="noConversion"/>
  </si>
  <si>
    <t>1) 방풍막 연결</t>
    <phoneticPr fontId="3" type="noConversion"/>
  </si>
  <si>
    <t xml:space="preserve">20S/19K 35S/21K 50S/19K </t>
    <phoneticPr fontId="3" type="noConversion"/>
  </si>
  <si>
    <t xml:space="preserve">20S/13K 35S/16K 50S/17K </t>
    <phoneticPr fontId="3" type="noConversion"/>
  </si>
  <si>
    <t>NW</t>
    <phoneticPr fontId="3" type="noConversion"/>
  </si>
  <si>
    <t>M_19839:K</t>
    <phoneticPr fontId="3" type="noConversion"/>
  </si>
  <si>
    <t>/  /  /  /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</si>
</sst>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60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3"/>
      <charset val="129"/>
      <scheme val="minor"/>
    </font>
    <font>
      <sz val="7"/>
      <color rgb="FFFF0000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7.5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2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4" fillId="0" borderId="0" xfId="0" applyFont="1" applyProtection="1">
      <alignment vertical="center"/>
    </xf>
    <xf numFmtId="0" fontId="38" fillId="0" borderId="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3" fillId="0" borderId="0" xfId="0" applyFont="1" applyProtection="1">
      <alignment vertic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6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6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7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9" fillId="12" borderId="4" xfId="0" applyNumberFormat="1" applyFont="1" applyFill="1" applyBorder="1" applyAlignment="1" applyProtection="1">
      <alignment horizontal="center" vertical="center"/>
    </xf>
    <xf numFmtId="177" fontId="47" fillId="7" borderId="15" xfId="0" applyNumberFormat="1" applyFont="1" applyFill="1" applyBorder="1" applyAlignment="1" applyProtection="1">
      <alignment horizontal="center" vertical="center"/>
      <protection locked="0"/>
    </xf>
    <xf numFmtId="177" fontId="47" fillId="8" borderId="18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0" fontId="37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1" fillId="0" borderId="51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 vertical="center"/>
    </xf>
    <xf numFmtId="0" fontId="51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5" fillId="0" borderId="24" xfId="0" applyFont="1" applyBorder="1" applyAlignment="1" applyProtection="1">
      <alignment horizontal="left" vertical="center"/>
      <protection locked="0"/>
    </xf>
    <xf numFmtId="0" fontId="35" fillId="0" borderId="9" xfId="0" applyFont="1" applyBorder="1" applyAlignment="1" applyProtection="1">
      <alignment horizontal="left" vertical="center"/>
      <protection locked="0"/>
    </xf>
    <xf numFmtId="0" fontId="35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25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9" fillId="0" borderId="26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27" xfId="0" applyFont="1" applyBorder="1" applyAlignment="1" applyProtection="1">
      <alignment horizontal="left" vertical="center"/>
      <protection locked="0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183" fontId="55" fillId="2" borderId="1" xfId="0" applyNumberFormat="1" applyFont="1" applyFill="1" applyBorder="1" applyAlignment="1" applyProtection="1">
      <alignment horizontal="center" vertical="center"/>
      <protection locked="0"/>
    </xf>
    <xf numFmtId="178" fontId="49" fillId="2" borderId="1" xfId="0" applyNumberFormat="1" applyFont="1" applyFill="1" applyBorder="1" applyAlignment="1" applyProtection="1">
      <alignment horizontal="center" vertical="center"/>
      <protection locked="0"/>
    </xf>
    <xf numFmtId="20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57" fillId="2" borderId="1" xfId="0" applyNumberFormat="1" applyFont="1" applyFill="1" applyBorder="1" applyAlignment="1" applyProtection="1">
      <alignment horizontal="center" vertical="center"/>
      <protection locked="0"/>
    </xf>
    <xf numFmtId="0" fontId="49" fillId="2" borderId="1" xfId="0" applyFont="1" applyFill="1" applyBorder="1" applyAlignment="1" applyProtection="1">
      <alignment horizontal="center" vertical="center"/>
      <protection locked="0"/>
    </xf>
    <xf numFmtId="178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4" borderId="1" xfId="0" applyFont="1" applyFill="1" applyBorder="1" applyAlignment="1" applyProtection="1">
      <alignment horizontal="center" vertical="center"/>
    </xf>
    <xf numFmtId="0" fontId="58" fillId="11" borderId="50" xfId="0" applyFont="1" applyFill="1" applyBorder="1" applyAlignment="1" applyProtection="1">
      <alignment horizontal="center" vertical="center"/>
      <protection locked="0"/>
    </xf>
    <xf numFmtId="0" fontId="35" fillId="2" borderId="2" xfId="0" applyFont="1" applyFill="1" applyBorder="1" applyAlignment="1" applyProtection="1">
      <alignment horizontal="center" vertical="center"/>
      <protection locked="0"/>
    </xf>
    <xf numFmtId="177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0" borderId="2" xfId="0" applyFont="1" applyBorder="1" applyProtection="1">
      <alignment vertical="center"/>
    </xf>
    <xf numFmtId="177" fontId="49" fillId="2" borderId="1" xfId="0" applyNumberFormat="1" applyFont="1" applyFill="1" applyBorder="1" applyAlignment="1" applyProtection="1">
      <alignment horizontal="center" vertical="center"/>
      <protection locked="0"/>
    </xf>
    <xf numFmtId="177" fontId="49" fillId="2" borderId="16" xfId="0" applyNumberFormat="1" applyFont="1" applyFill="1" applyBorder="1" applyAlignment="1" applyProtection="1">
      <alignment horizontal="center" vertical="center"/>
      <protection locked="0"/>
    </xf>
    <xf numFmtId="177" fontId="49" fillId="5" borderId="17" xfId="0" applyNumberFormat="1" applyFont="1" applyFill="1" applyBorder="1" applyAlignment="1" applyProtection="1">
      <alignment horizontal="center" vertical="center"/>
    </xf>
    <xf numFmtId="177" fontId="49" fillId="5" borderId="21" xfId="0" applyNumberFormat="1" applyFont="1" applyFill="1" applyBorder="1" applyAlignment="1" applyProtection="1">
      <alignment horizontal="center" vertical="center"/>
    </xf>
    <xf numFmtId="177" fontId="35" fillId="2" borderId="2" xfId="0" applyNumberFormat="1" applyFont="1" applyFill="1" applyBorder="1" applyAlignment="1" applyProtection="1">
      <alignment horizontal="center" vertical="center"/>
      <protection locked="0"/>
    </xf>
    <xf numFmtId="178" fontId="35" fillId="2" borderId="2" xfId="0" applyNumberFormat="1" applyFont="1" applyFill="1" applyBorder="1" applyAlignment="1" applyProtection="1">
      <alignment horizontal="center" vertical="center"/>
      <protection locked="0"/>
    </xf>
    <xf numFmtId="0" fontId="35" fillId="0" borderId="5" xfId="0" applyFont="1" applyBorder="1" applyProtection="1">
      <alignment vertical="center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177" fontId="49" fillId="2" borderId="15" xfId="0" applyNumberFormat="1" applyFont="1" applyFill="1" applyBorder="1" applyAlignment="1" applyProtection="1">
      <alignment horizontal="center" vertical="center"/>
      <protection locked="0"/>
    </xf>
    <xf numFmtId="20" fontId="35" fillId="2" borderId="1" xfId="1" applyNumberFormat="1" applyFont="1" applyFill="1" applyBorder="1" applyAlignment="1" applyProtection="1">
      <alignment horizontal="center" vertical="center"/>
      <protection locked="0"/>
    </xf>
    <xf numFmtId="0" fontId="35" fillId="2" borderId="1" xfId="1" applyFont="1" applyFill="1" applyBorder="1" applyAlignment="1" applyProtection="1">
      <alignment horizontal="center" vertical="center"/>
      <protection locked="0"/>
    </xf>
    <xf numFmtId="181" fontId="59" fillId="2" borderId="1" xfId="0" applyNumberFormat="1" applyFont="1" applyFill="1" applyBorder="1" applyAlignment="1" applyProtection="1">
      <alignment horizontal="center" vertical="center"/>
      <protection locked="0"/>
    </xf>
    <xf numFmtId="180" fontId="59" fillId="2" borderId="1" xfId="0" applyNumberFormat="1" applyFont="1" applyFill="1" applyBorder="1" applyAlignment="1" applyProtection="1">
      <alignment horizontal="center" vertical="center"/>
      <protection locked="0"/>
    </xf>
    <xf numFmtId="182" fontId="59" fillId="2" borderId="1" xfId="0" applyNumberFormat="1" applyFont="1" applyFill="1" applyBorder="1" applyAlignment="1" applyProtection="1">
      <alignment horizontal="center" vertical="center"/>
      <protection locked="0"/>
    </xf>
    <xf numFmtId="11" fontId="59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E67" sqref="E67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69" t="s">
        <v>0</v>
      </c>
      <c r="C2" s="16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70">
        <v>45433</v>
      </c>
      <c r="D3" s="171"/>
      <c r="E3" s="1"/>
      <c r="F3" s="1"/>
      <c r="G3" s="1"/>
      <c r="H3" s="1"/>
      <c r="I3" s="1"/>
      <c r="J3" s="1"/>
      <c r="K3" s="36" t="s">
        <v>2</v>
      </c>
      <c r="L3" s="172">
        <f>(P31-(P32+P33))/P31*100</f>
        <v>100</v>
      </c>
      <c r="M3" s="172"/>
      <c r="N3" s="36" t="s">
        <v>3</v>
      </c>
      <c r="O3" s="172">
        <f>(P31-P33)/P31*100</f>
        <v>100</v>
      </c>
      <c r="P3" s="172"/>
    </row>
    <row r="4" spans="2:16" ht="14.25" customHeight="1" x14ac:dyDescent="0.25">
      <c r="B4" s="2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69" t="s">
        <v>6</v>
      </c>
      <c r="C7" s="16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99">
        <v>0.69791666666666663</v>
      </c>
      <c r="D9" s="193">
        <v>1.4</v>
      </c>
      <c r="E9" s="193">
        <v>16.399999999999999</v>
      </c>
      <c r="F9" s="193">
        <v>23</v>
      </c>
      <c r="G9" s="200" t="s">
        <v>185</v>
      </c>
      <c r="H9" s="201">
        <v>3.7</v>
      </c>
      <c r="I9" s="195">
        <v>97</v>
      </c>
      <c r="J9" s="202">
        <f>IF(L9, 1, 0) + IF(M9, 2, 0) + IF(N9, 4, 0) + IF(O9, 8, 0) + IF(P9, 16, 0)</f>
        <v>1</v>
      </c>
      <c r="K9" s="7" t="b">
        <v>1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3" customFormat="1" ht="14.25" customHeight="1" x14ac:dyDescent="0.25">
      <c r="B10" s="84" t="s">
        <v>22</v>
      </c>
      <c r="C10" s="205">
        <v>0.9375</v>
      </c>
      <c r="D10" s="201">
        <v>1.2</v>
      </c>
      <c r="E10" s="201">
        <v>15.2</v>
      </c>
      <c r="F10" s="201">
        <v>22</v>
      </c>
      <c r="G10" s="195" t="s">
        <v>190</v>
      </c>
      <c r="H10" s="201">
        <v>1.9</v>
      </c>
      <c r="I10" s="206"/>
      <c r="J10" s="202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/>
    </row>
    <row r="11" spans="2:16" s="83" customFormat="1" ht="14.25" customHeight="1" thickBot="1" x14ac:dyDescent="0.3">
      <c r="B11" s="85" t="s">
        <v>23</v>
      </c>
      <c r="C11" s="211">
        <v>0.16666666666666666</v>
      </c>
      <c r="D11" s="212">
        <v>1.6</v>
      </c>
      <c r="E11" s="212">
        <v>14.5</v>
      </c>
      <c r="F11" s="212">
        <v>27</v>
      </c>
      <c r="G11" s="195" t="s">
        <v>185</v>
      </c>
      <c r="H11" s="212">
        <v>4.8</v>
      </c>
      <c r="I11" s="213"/>
      <c r="J11" s="202">
        <f>IF(L11, 1, 0) + IF(M11, 2, 0) + IF(N11, 4, 0) + IF(O11, 8, 0) + IF(P11, 16, 0)</f>
        <v>1</v>
      </c>
      <c r="K11" s="86" t="b">
        <v>0</v>
      </c>
      <c r="L11" s="86" t="b">
        <v>1</v>
      </c>
      <c r="M11" s="86" t="b">
        <v>0</v>
      </c>
      <c r="N11" s="86" t="b">
        <v>0</v>
      </c>
      <c r="O11" s="86" t="b">
        <v>0</v>
      </c>
      <c r="P11" s="86"/>
    </row>
    <row r="12" spans="2:16" ht="14.25" customHeight="1" thickBot="1" x14ac:dyDescent="0.3">
      <c r="B12" s="10" t="s">
        <v>24</v>
      </c>
      <c r="C12" s="11">
        <f>(24-C9)+C11</f>
        <v>23.46875</v>
      </c>
      <c r="D12" s="12">
        <f>AVERAGE(D9:D11)</f>
        <v>1.3999999999999997</v>
      </c>
      <c r="E12" s="12">
        <f>AVERAGE(E9:E11)</f>
        <v>15.366666666666665</v>
      </c>
      <c r="F12" s="13">
        <f>AVERAGE(F9:F11)</f>
        <v>24</v>
      </c>
      <c r="G12" s="14"/>
      <c r="H12" s="15">
        <f>AVERAGE(H9:H11)</f>
        <v>3.4666666666666663</v>
      </c>
      <c r="I12" s="16"/>
      <c r="J12" s="17">
        <f>AVERAGE(J9:J11)</f>
        <v>1</v>
      </c>
      <c r="K12" s="87"/>
      <c r="L12" s="87"/>
      <c r="M12" s="87"/>
      <c r="N12" s="87"/>
      <c r="O12" s="87"/>
      <c r="P12" s="87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69" t="s">
        <v>25</v>
      </c>
      <c r="C14" s="16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00" t="s">
        <v>178</v>
      </c>
      <c r="D16" s="101" t="s">
        <v>179</v>
      </c>
      <c r="E16" s="197" t="s">
        <v>181</v>
      </c>
      <c r="F16" s="197" t="s">
        <v>184</v>
      </c>
      <c r="G16" s="197" t="s">
        <v>180</v>
      </c>
      <c r="H16" s="197" t="s">
        <v>179</v>
      </c>
      <c r="I16" s="88"/>
      <c r="J16" s="88"/>
      <c r="K16" s="89"/>
      <c r="L16" s="88"/>
      <c r="M16" s="88"/>
      <c r="N16" s="88"/>
      <c r="O16" s="88"/>
      <c r="P16" s="197" t="s">
        <v>41</v>
      </c>
    </row>
    <row r="17" spans="2:16" ht="14.1" customHeight="1" x14ac:dyDescent="0.25">
      <c r="B17" s="25" t="s">
        <v>42</v>
      </c>
      <c r="C17" s="102">
        <v>0.66875000000000007</v>
      </c>
      <c r="D17" s="102">
        <v>0.67013888888888884</v>
      </c>
      <c r="E17" s="198">
        <v>0.6972222222222223</v>
      </c>
      <c r="F17" s="198">
        <v>0.71666666666666667</v>
      </c>
      <c r="G17" s="198">
        <v>0.82152777777777775</v>
      </c>
      <c r="H17" s="198">
        <v>0.19166666666666665</v>
      </c>
      <c r="I17" s="89"/>
      <c r="J17" s="89"/>
      <c r="K17" s="89"/>
      <c r="L17" s="89"/>
      <c r="M17" s="89"/>
      <c r="N17" s="89"/>
      <c r="O17" s="89"/>
      <c r="P17" s="198">
        <v>0.2076388888888889</v>
      </c>
    </row>
    <row r="18" spans="2:16" ht="14.1" customHeight="1" x14ac:dyDescent="0.25">
      <c r="B18" s="25" t="s">
        <v>43</v>
      </c>
      <c r="C18" s="101">
        <v>19508</v>
      </c>
      <c r="D18" s="101">
        <f>C18+1</f>
        <v>19509</v>
      </c>
      <c r="E18" s="197">
        <f t="shared" ref="E18" si="0">D19+1</f>
        <v>19520</v>
      </c>
      <c r="F18" s="197">
        <f>E19+1</f>
        <v>19533</v>
      </c>
      <c r="G18" s="197">
        <f>F19+1</f>
        <v>19600</v>
      </c>
      <c r="H18" s="197">
        <f t="shared" ref="H18" si="1">G19+1</f>
        <v>19844</v>
      </c>
      <c r="I18" s="88"/>
      <c r="J18" s="88"/>
      <c r="K18" s="88"/>
      <c r="L18" s="88"/>
      <c r="M18" s="88"/>
      <c r="N18" s="88"/>
      <c r="O18" s="88"/>
      <c r="P18" s="197">
        <f>MAX(C18:O19)+1</f>
        <v>19852</v>
      </c>
    </row>
    <row r="19" spans="2:16" ht="14.1" customHeight="1" thickBot="1" x14ac:dyDescent="0.3">
      <c r="B19" s="9" t="s">
        <v>44</v>
      </c>
      <c r="C19" s="90"/>
      <c r="D19" s="197">
        <v>19519</v>
      </c>
      <c r="E19" s="197">
        <v>19532</v>
      </c>
      <c r="F19" s="204">
        <v>19599</v>
      </c>
      <c r="G19" s="204">
        <v>19843</v>
      </c>
      <c r="H19" s="204">
        <v>19851</v>
      </c>
      <c r="I19" s="91"/>
      <c r="J19" s="91"/>
      <c r="K19" s="91"/>
      <c r="L19" s="91"/>
      <c r="M19" s="91"/>
      <c r="N19" s="88"/>
      <c r="O19" s="88"/>
      <c r="P19" s="90"/>
    </row>
    <row r="20" spans="2:16" ht="14.1" customHeight="1" thickBot="1" x14ac:dyDescent="0.3">
      <c r="B20" s="21" t="s">
        <v>45</v>
      </c>
      <c r="C20" s="20"/>
      <c r="D20" s="22">
        <f>IF(ISNUMBER(D18),D19-D18+1,"")</f>
        <v>11</v>
      </c>
      <c r="E20" s="23">
        <f t="shared" ref="E20:O20" si="2">IF(ISNUMBER(E18),E19-E18+1,"")</f>
        <v>13</v>
      </c>
      <c r="F20" s="23">
        <f t="shared" si="2"/>
        <v>67</v>
      </c>
      <c r="G20" s="23">
        <f t="shared" si="2"/>
        <v>244</v>
      </c>
      <c r="H20" s="23">
        <f t="shared" si="2"/>
        <v>8</v>
      </c>
      <c r="I20" s="23" t="str">
        <f t="shared" si="2"/>
        <v/>
      </c>
      <c r="J20" s="23" t="str">
        <f t="shared" si="2"/>
        <v/>
      </c>
      <c r="K20" s="23" t="str">
        <f t="shared" si="2"/>
        <v/>
      </c>
      <c r="L20" s="23" t="str">
        <f t="shared" si="2"/>
        <v/>
      </c>
      <c r="M20" s="23" t="str">
        <f t="shared" si="2"/>
        <v/>
      </c>
      <c r="N20" s="23" t="str">
        <f t="shared" si="2"/>
        <v/>
      </c>
      <c r="O20" s="23" t="str">
        <f t="shared" si="2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81" t="s">
        <v>46</v>
      </c>
      <c r="C22" s="25" t="s">
        <v>21</v>
      </c>
      <c r="D22" s="25" t="s">
        <v>23</v>
      </c>
      <c r="E22" s="25" t="s">
        <v>47</v>
      </c>
      <c r="F22" s="182" t="s">
        <v>48</v>
      </c>
      <c r="G22" s="182"/>
      <c r="H22" s="182"/>
      <c r="I22" s="182"/>
      <c r="J22" s="25" t="s">
        <v>21</v>
      </c>
      <c r="K22" s="25" t="s">
        <v>23</v>
      </c>
      <c r="L22" s="25" t="s">
        <v>47</v>
      </c>
      <c r="M22" s="182" t="s">
        <v>48</v>
      </c>
      <c r="N22" s="182"/>
      <c r="O22" s="182"/>
      <c r="P22" s="182"/>
    </row>
    <row r="23" spans="2:16" ht="13.5" customHeight="1" x14ac:dyDescent="0.25">
      <c r="B23" s="181"/>
      <c r="C23" s="111">
        <v>0.67638888888888893</v>
      </c>
      <c r="D23" s="111">
        <v>0.68055555555555547</v>
      </c>
      <c r="E23" s="112" t="s">
        <v>49</v>
      </c>
      <c r="F23" s="180" t="s">
        <v>188</v>
      </c>
      <c r="G23" s="180"/>
      <c r="H23" s="180"/>
      <c r="I23" s="180"/>
      <c r="J23" s="216"/>
      <c r="K23" s="216"/>
      <c r="L23" s="195" t="s">
        <v>50</v>
      </c>
      <c r="M23" s="196" t="s">
        <v>192</v>
      </c>
      <c r="N23" s="196"/>
      <c r="O23" s="196"/>
      <c r="P23" s="196"/>
    </row>
    <row r="24" spans="2:16" ht="13.5" customHeight="1" x14ac:dyDescent="0.25">
      <c r="B24" s="181"/>
      <c r="C24" s="114"/>
      <c r="D24" s="114"/>
      <c r="E24" s="114" t="s">
        <v>51</v>
      </c>
      <c r="F24" s="180" t="s">
        <v>173</v>
      </c>
      <c r="G24" s="180"/>
      <c r="H24" s="180"/>
      <c r="I24" s="180"/>
      <c r="J24" s="217"/>
      <c r="K24" s="217"/>
      <c r="L24" s="195" t="s">
        <v>52</v>
      </c>
      <c r="M24" s="196" t="s">
        <v>173</v>
      </c>
      <c r="N24" s="196"/>
      <c r="O24" s="196"/>
      <c r="P24" s="196"/>
    </row>
    <row r="25" spans="2:16" ht="13.5" customHeight="1" x14ac:dyDescent="0.25">
      <c r="B25" s="181"/>
      <c r="C25" s="194">
        <v>0.68125000000000002</v>
      </c>
      <c r="D25" s="194">
        <v>0.68680555555555556</v>
      </c>
      <c r="E25" s="195" t="s">
        <v>52</v>
      </c>
      <c r="F25" s="196" t="s">
        <v>189</v>
      </c>
      <c r="G25" s="196"/>
      <c r="H25" s="196"/>
      <c r="I25" s="196"/>
      <c r="J25" s="217"/>
      <c r="K25" s="217"/>
      <c r="L25" s="195" t="s">
        <v>51</v>
      </c>
      <c r="M25" s="196" t="s">
        <v>173</v>
      </c>
      <c r="N25" s="196"/>
      <c r="O25" s="196"/>
      <c r="P25" s="196"/>
    </row>
    <row r="26" spans="2:16" ht="13.5" customHeight="1" x14ac:dyDescent="0.25">
      <c r="B26" s="181"/>
      <c r="C26" s="195"/>
      <c r="D26" s="195"/>
      <c r="E26" s="195" t="s">
        <v>50</v>
      </c>
      <c r="F26" s="196" t="s">
        <v>182</v>
      </c>
      <c r="G26" s="196"/>
      <c r="H26" s="196"/>
      <c r="I26" s="196"/>
      <c r="J26" s="217"/>
      <c r="K26" s="217"/>
      <c r="L26" s="195" t="s">
        <v>49</v>
      </c>
      <c r="M26" s="196" t="s">
        <v>173</v>
      </c>
      <c r="N26" s="196"/>
      <c r="O26" s="196"/>
      <c r="P26" s="196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69" t="s">
        <v>53</v>
      </c>
      <c r="C28" s="169"/>
      <c r="D28" s="16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3">
        <v>0.35972222222222222</v>
      </c>
      <c r="D30" s="104">
        <v>9.3055555555555558E-2</v>
      </c>
      <c r="E30" s="104"/>
      <c r="F30" s="104"/>
      <c r="G30" s="104"/>
      <c r="H30" s="104"/>
      <c r="I30" s="104"/>
      <c r="J30" s="104"/>
      <c r="K30" s="105"/>
      <c r="L30" s="104"/>
      <c r="M30" s="104"/>
      <c r="N30" s="104"/>
      <c r="O30" s="104"/>
      <c r="P30" s="106">
        <f>SUM(C30:J30,L30:N30)</f>
        <v>0.45277777777777778</v>
      </c>
    </row>
    <row r="31" spans="2:16" ht="14.1" customHeight="1" x14ac:dyDescent="0.25">
      <c r="B31" s="26" t="s">
        <v>172</v>
      </c>
      <c r="C31" s="215">
        <v>0.37708333333333338</v>
      </c>
      <c r="D31" s="207">
        <v>0.10486111111111111</v>
      </c>
      <c r="E31" s="207"/>
      <c r="F31" s="207"/>
      <c r="G31" s="207"/>
      <c r="H31" s="207"/>
      <c r="I31" s="207"/>
      <c r="J31" s="207"/>
      <c r="K31" s="207">
        <v>1.9444444444444445E-2</v>
      </c>
      <c r="L31" s="207"/>
      <c r="M31" s="207"/>
      <c r="N31" s="207"/>
      <c r="O31" s="208"/>
      <c r="P31" s="209">
        <f>SUM(C31:N31)</f>
        <v>0.50138888888888899</v>
      </c>
    </row>
    <row r="32" spans="2:16" ht="14.1" customHeight="1" x14ac:dyDescent="0.25">
      <c r="B32" s="26" t="s">
        <v>68</v>
      </c>
      <c r="C32" s="98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  <c r="P32" s="209">
        <f>SUM(C32:N32)</f>
        <v>0</v>
      </c>
    </row>
    <row r="33" spans="2:16" ht="14.1" customHeight="1" thickBot="1" x14ac:dyDescent="0.3">
      <c r="B33" s="26" t="s">
        <v>69</v>
      </c>
      <c r="C33" s="99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5"/>
      <c r="P33" s="210">
        <f>SUM(C33:N33)</f>
        <v>0</v>
      </c>
    </row>
    <row r="34" spans="2:16" ht="14.1" customHeight="1" x14ac:dyDescent="0.25">
      <c r="B34" s="75" t="s">
        <v>170</v>
      </c>
      <c r="C34" s="97">
        <f>C31-C32-C33</f>
        <v>0.37708333333333338</v>
      </c>
      <c r="D34" s="97">
        <f t="shared" ref="D34:P34" si="3">D31-D32-D33</f>
        <v>0.10486111111111111</v>
      </c>
      <c r="E34" s="97">
        <f t="shared" si="3"/>
        <v>0</v>
      </c>
      <c r="F34" s="97">
        <f t="shared" si="3"/>
        <v>0</v>
      </c>
      <c r="G34" s="97">
        <f t="shared" si="3"/>
        <v>0</v>
      </c>
      <c r="H34" s="97">
        <f t="shared" si="3"/>
        <v>0</v>
      </c>
      <c r="I34" s="97">
        <f t="shared" si="3"/>
        <v>0</v>
      </c>
      <c r="J34" s="97">
        <f t="shared" si="3"/>
        <v>0</v>
      </c>
      <c r="K34" s="97">
        <f t="shared" si="3"/>
        <v>1.9444444444444445E-2</v>
      </c>
      <c r="L34" s="97">
        <f t="shared" si="3"/>
        <v>0</v>
      </c>
      <c r="M34" s="97">
        <f t="shared" si="3"/>
        <v>0</v>
      </c>
      <c r="N34" s="97">
        <f t="shared" si="3"/>
        <v>0</v>
      </c>
      <c r="O34" s="96"/>
      <c r="P34" s="76">
        <f t="shared" si="3"/>
        <v>0.50138888888888899</v>
      </c>
    </row>
    <row r="35" spans="2:16" ht="13.5" customHeigh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2:16" ht="18" customHeight="1" x14ac:dyDescent="0.25">
      <c r="B36" s="166" t="s">
        <v>70</v>
      </c>
      <c r="C36" s="214" t="s">
        <v>191</v>
      </c>
      <c r="D36" s="214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</row>
    <row r="37" spans="2:16" ht="18" customHeight="1" x14ac:dyDescent="0.25">
      <c r="B37" s="167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</row>
    <row r="38" spans="2:16" ht="18" customHeight="1" x14ac:dyDescent="0.25">
      <c r="B38" s="167"/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</row>
    <row r="39" spans="2:16" ht="18" customHeight="1" x14ac:dyDescent="0.25">
      <c r="B39" s="167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</row>
    <row r="40" spans="2:16" ht="18" customHeight="1" x14ac:dyDescent="0.25">
      <c r="B40" s="167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</row>
    <row r="41" spans="2:16" ht="18" customHeight="1" x14ac:dyDescent="0.25">
      <c r="B41" s="168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56" t="s">
        <v>71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</row>
    <row r="44" spans="2:16" ht="14.1" customHeight="1" x14ac:dyDescent="0.25"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1"/>
    </row>
    <row r="45" spans="2:16" ht="14.1" customHeight="1" x14ac:dyDescent="0.25">
      <c r="B45" s="140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" customHeight="1" x14ac:dyDescent="0.25"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" customHeight="1" x14ac:dyDescent="0.25">
      <c r="B47" s="162"/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4"/>
    </row>
    <row r="48" spans="2:16" ht="14.1" customHeight="1" x14ac:dyDescent="0.25">
      <c r="B48" s="140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" customHeight="1" x14ac:dyDescent="0.25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" customHeight="1" x14ac:dyDescent="0.25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" customHeight="1" x14ac:dyDescent="0.25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" customHeight="1" thickBot="1" x14ac:dyDescent="0.3">
      <c r="B52" s="143"/>
      <c r="C52" s="144"/>
      <c r="D52" s="141"/>
      <c r="E52" s="141"/>
      <c r="F52" s="141"/>
      <c r="G52" s="144"/>
      <c r="H52" s="144"/>
      <c r="I52" s="144"/>
      <c r="J52" s="144"/>
      <c r="K52" s="144"/>
      <c r="L52" s="144"/>
      <c r="M52" s="144"/>
      <c r="N52" s="144"/>
      <c r="O52" s="144"/>
      <c r="P52" s="145"/>
    </row>
    <row r="53" spans="2:16" ht="14.1" customHeight="1" thickTop="1" thickBot="1" x14ac:dyDescent="0.3">
      <c r="B53" s="146" t="s">
        <v>169</v>
      </c>
      <c r="C53" s="147"/>
      <c r="D53" s="203">
        <v>1.4</v>
      </c>
      <c r="E53" s="203">
        <v>1.38</v>
      </c>
      <c r="F53" s="203">
        <v>1.57</v>
      </c>
      <c r="G53" s="150"/>
      <c r="H53" s="151"/>
      <c r="I53" s="151"/>
      <c r="J53" s="151"/>
      <c r="K53" s="151"/>
      <c r="L53" s="151"/>
      <c r="M53" s="151"/>
      <c r="N53" s="151"/>
      <c r="O53" s="151"/>
      <c r="P53" s="152"/>
    </row>
    <row r="54" spans="2:16" ht="14.1" customHeight="1" thickTop="1" thickBot="1" x14ac:dyDescent="0.3">
      <c r="B54" s="148" t="s">
        <v>168</v>
      </c>
      <c r="C54" s="149"/>
      <c r="D54" s="149"/>
      <c r="E54" s="149"/>
      <c r="F54" s="203">
        <v>749</v>
      </c>
      <c r="G54" s="153"/>
      <c r="H54" s="154"/>
      <c r="I54" s="154"/>
      <c r="J54" s="154"/>
      <c r="K54" s="154"/>
      <c r="L54" s="154"/>
      <c r="M54" s="154"/>
      <c r="N54" s="154"/>
      <c r="O54" s="154"/>
      <c r="P54" s="155"/>
    </row>
    <row r="55" spans="2:16" ht="13.5" customHeight="1" thickTop="1" x14ac:dyDescent="0.25"/>
    <row r="56" spans="2:16" ht="17.25" customHeight="1" x14ac:dyDescent="0.25">
      <c r="B56" s="127" t="s">
        <v>72</v>
      </c>
      <c r="C56" s="127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28" t="s">
        <v>73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30"/>
      <c r="N57" s="131" t="s">
        <v>74</v>
      </c>
      <c r="O57" s="129"/>
      <c r="P57" s="132"/>
    </row>
    <row r="58" spans="2:16" ht="17.100000000000001" customHeight="1" x14ac:dyDescent="0.25">
      <c r="B58" s="133" t="s">
        <v>75</v>
      </c>
      <c r="C58" s="134"/>
      <c r="D58" s="135"/>
      <c r="E58" s="133" t="s">
        <v>76</v>
      </c>
      <c r="F58" s="134"/>
      <c r="G58" s="135"/>
      <c r="H58" s="134" t="s">
        <v>77</v>
      </c>
      <c r="I58" s="134"/>
      <c r="J58" s="134"/>
      <c r="K58" s="136" t="s">
        <v>78</v>
      </c>
      <c r="L58" s="134"/>
      <c r="M58" s="137"/>
      <c r="N58" s="138"/>
      <c r="O58" s="134"/>
      <c r="P58" s="139"/>
    </row>
    <row r="59" spans="2:16" ht="20.100000000000001" customHeight="1" x14ac:dyDescent="0.25">
      <c r="B59" s="115" t="s">
        <v>79</v>
      </c>
      <c r="C59" s="116"/>
      <c r="D59" s="33" t="b">
        <v>1</v>
      </c>
      <c r="E59" s="115" t="s">
        <v>80</v>
      </c>
      <c r="F59" s="116"/>
      <c r="G59" s="33" t="b">
        <v>1</v>
      </c>
      <c r="H59" s="123" t="s">
        <v>81</v>
      </c>
      <c r="I59" s="116"/>
      <c r="J59" s="33" t="b">
        <v>1</v>
      </c>
      <c r="K59" s="123" t="s">
        <v>82</v>
      </c>
      <c r="L59" s="116"/>
      <c r="M59" s="33" t="b">
        <v>1</v>
      </c>
      <c r="N59" s="124" t="s">
        <v>83</v>
      </c>
      <c r="O59" s="116"/>
      <c r="P59" s="33" t="b">
        <v>1</v>
      </c>
    </row>
    <row r="60" spans="2:16" ht="20.100000000000001" customHeight="1" x14ac:dyDescent="0.25">
      <c r="B60" s="115" t="s">
        <v>84</v>
      </c>
      <c r="C60" s="116"/>
      <c r="D60" s="33" t="b">
        <v>1</v>
      </c>
      <c r="E60" s="115" t="s">
        <v>85</v>
      </c>
      <c r="F60" s="116"/>
      <c r="G60" s="33" t="b">
        <v>1</v>
      </c>
      <c r="H60" s="123" t="s">
        <v>86</v>
      </c>
      <c r="I60" s="116"/>
      <c r="J60" s="33" t="b">
        <v>1</v>
      </c>
      <c r="K60" s="123" t="s">
        <v>87</v>
      </c>
      <c r="L60" s="116"/>
      <c r="M60" s="33" t="b">
        <v>1</v>
      </c>
      <c r="N60" s="124" t="s">
        <v>88</v>
      </c>
      <c r="O60" s="116"/>
      <c r="P60" s="33" t="b">
        <v>1</v>
      </c>
    </row>
    <row r="61" spans="2:16" ht="20.100000000000001" customHeight="1" x14ac:dyDescent="0.25">
      <c r="B61" s="115" t="s">
        <v>89</v>
      </c>
      <c r="C61" s="116"/>
      <c r="D61" s="33" t="b">
        <v>1</v>
      </c>
      <c r="E61" s="115" t="s">
        <v>90</v>
      </c>
      <c r="F61" s="116"/>
      <c r="G61" s="33" t="b">
        <v>1</v>
      </c>
      <c r="H61" s="123" t="s">
        <v>91</v>
      </c>
      <c r="I61" s="116"/>
      <c r="J61" s="33" t="b">
        <v>1</v>
      </c>
      <c r="K61" s="123" t="s">
        <v>92</v>
      </c>
      <c r="L61" s="116"/>
      <c r="M61" s="33" t="b">
        <v>1</v>
      </c>
      <c r="N61" s="124" t="s">
        <v>93</v>
      </c>
      <c r="O61" s="116"/>
      <c r="P61" s="33" t="b">
        <v>1</v>
      </c>
    </row>
    <row r="62" spans="2:16" ht="20.100000000000001" customHeight="1" x14ac:dyDescent="0.25">
      <c r="B62" s="123" t="s">
        <v>91</v>
      </c>
      <c r="C62" s="116"/>
      <c r="D62" s="33" t="b">
        <v>1</v>
      </c>
      <c r="E62" s="115" t="s">
        <v>94</v>
      </c>
      <c r="F62" s="116"/>
      <c r="G62" s="33" t="b">
        <v>1</v>
      </c>
      <c r="H62" s="123" t="s">
        <v>95</v>
      </c>
      <c r="I62" s="116"/>
      <c r="J62" s="33" t="b">
        <v>0</v>
      </c>
      <c r="K62" s="123" t="s">
        <v>96</v>
      </c>
      <c r="L62" s="116"/>
      <c r="M62" s="33" t="b">
        <v>1</v>
      </c>
      <c r="N62" s="124" t="s">
        <v>86</v>
      </c>
      <c r="O62" s="116"/>
      <c r="P62" s="33" t="b">
        <v>1</v>
      </c>
    </row>
    <row r="63" spans="2:16" ht="20.100000000000001" customHeight="1" x14ac:dyDescent="0.25">
      <c r="B63" s="123" t="s">
        <v>97</v>
      </c>
      <c r="C63" s="116"/>
      <c r="D63" s="33" t="b">
        <v>1</v>
      </c>
      <c r="E63" s="115" t="s">
        <v>98</v>
      </c>
      <c r="F63" s="116"/>
      <c r="G63" s="33" t="b">
        <v>1</v>
      </c>
      <c r="H63" s="38"/>
      <c r="I63" s="39"/>
      <c r="J63" s="40"/>
      <c r="K63" s="123" t="s">
        <v>99</v>
      </c>
      <c r="L63" s="116"/>
      <c r="M63" s="33" t="b">
        <v>1</v>
      </c>
      <c r="N63" s="124" t="s">
        <v>167</v>
      </c>
      <c r="O63" s="116"/>
      <c r="P63" s="33" t="b">
        <v>1</v>
      </c>
    </row>
    <row r="64" spans="2:16" ht="20.100000000000001" customHeight="1" x14ac:dyDescent="0.25">
      <c r="B64" s="123" t="s">
        <v>100</v>
      </c>
      <c r="C64" s="116"/>
      <c r="D64" s="33" t="b">
        <v>1</v>
      </c>
      <c r="E64" s="115" t="s">
        <v>101</v>
      </c>
      <c r="F64" s="116"/>
      <c r="G64" s="33" t="b">
        <v>1</v>
      </c>
      <c r="H64" s="41"/>
      <c r="I64" s="42"/>
      <c r="J64" s="43"/>
      <c r="K64" s="125" t="s">
        <v>102</v>
      </c>
      <c r="L64" s="126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15" t="s">
        <v>165</v>
      </c>
      <c r="F65" s="116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8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17" t="s">
        <v>108</v>
      </c>
      <c r="C69" s="117"/>
      <c r="D69" s="51"/>
      <c r="E69" s="51"/>
      <c r="F69" s="119" t="s">
        <v>109</v>
      </c>
      <c r="G69" s="121" t="s">
        <v>110</v>
      </c>
      <c r="H69" s="51"/>
      <c r="I69" s="117" t="s">
        <v>111</v>
      </c>
      <c r="J69" s="117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18"/>
      <c r="C70" s="118"/>
      <c r="D70" s="55"/>
      <c r="E70" s="56"/>
      <c r="F70" s="120"/>
      <c r="G70" s="122"/>
      <c r="H70" s="57"/>
      <c r="I70" s="118"/>
      <c r="J70" s="118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9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4"/>
    </row>
    <row r="72" spans="2:17" ht="20.100000000000001" customHeight="1" x14ac:dyDescent="0.25">
      <c r="B72" s="69" t="s">
        <v>120</v>
      </c>
      <c r="C72" s="107">
        <v>-152.49</v>
      </c>
      <c r="D72" s="218">
        <v>-153.79</v>
      </c>
      <c r="E72" s="81" t="s">
        <v>121</v>
      </c>
      <c r="F72" s="107">
        <v>18.7</v>
      </c>
      <c r="G72" s="218">
        <v>18.5</v>
      </c>
      <c r="H72" s="70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4">
        <v>0</v>
      </c>
    </row>
    <row r="73" spans="2:17" ht="20.100000000000001" customHeight="1" x14ac:dyDescent="0.25">
      <c r="B73" s="69" t="s">
        <v>124</v>
      </c>
      <c r="C73" s="107">
        <v>-135.35</v>
      </c>
      <c r="D73" s="218">
        <v>-138.18</v>
      </c>
      <c r="E73" s="82" t="s">
        <v>125</v>
      </c>
      <c r="F73" s="109">
        <v>38.5</v>
      </c>
      <c r="G73" s="219">
        <v>38.5</v>
      </c>
      <c r="H73" s="70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4">
        <v>1</v>
      </c>
    </row>
    <row r="74" spans="2:17" ht="20.100000000000001" customHeight="1" x14ac:dyDescent="0.25">
      <c r="B74" s="69" t="s">
        <v>129</v>
      </c>
      <c r="C74" s="107">
        <v>-205.76</v>
      </c>
      <c r="D74" s="218">
        <v>-206.96</v>
      </c>
      <c r="E74" s="82" t="s">
        <v>130</v>
      </c>
      <c r="F74" s="110">
        <v>20</v>
      </c>
      <c r="G74" s="220">
        <v>20</v>
      </c>
      <c r="H74" s="70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4">
        <v>2</v>
      </c>
    </row>
    <row r="75" spans="2:17" ht="20.100000000000001" customHeight="1" x14ac:dyDescent="0.2">
      <c r="B75" s="69" t="s">
        <v>134</v>
      </c>
      <c r="C75" s="107">
        <v>-112.25</v>
      </c>
      <c r="D75" s="218">
        <v>-113.35</v>
      </c>
      <c r="E75" s="82" t="s">
        <v>135</v>
      </c>
      <c r="F75" s="110">
        <v>50</v>
      </c>
      <c r="G75" s="220">
        <v>50</v>
      </c>
      <c r="H75" s="71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4">
        <v>4</v>
      </c>
    </row>
    <row r="76" spans="2:17" ht="20.100000000000001" customHeight="1" x14ac:dyDescent="0.2">
      <c r="B76" s="69" t="s">
        <v>139</v>
      </c>
      <c r="C76" s="107">
        <v>24.59</v>
      </c>
      <c r="D76" s="218">
        <v>23.08</v>
      </c>
      <c r="E76" s="82" t="s">
        <v>140</v>
      </c>
      <c r="F76" s="110">
        <v>40</v>
      </c>
      <c r="G76" s="220">
        <v>40</v>
      </c>
      <c r="H76" s="71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7">
        <v>29.47</v>
      </c>
      <c r="D77" s="218">
        <v>27.44</v>
      </c>
      <c r="E77" s="82" t="s">
        <v>145</v>
      </c>
      <c r="F77" s="110">
        <v>180</v>
      </c>
      <c r="G77" s="220">
        <v>180</v>
      </c>
      <c r="H77" s="70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7">
        <v>20.83</v>
      </c>
      <c r="D78" s="218">
        <v>19.52</v>
      </c>
      <c r="E78" s="82" t="s">
        <v>150</v>
      </c>
      <c r="F78" s="113"/>
      <c r="G78" s="192"/>
      <c r="H78" s="70"/>
      <c r="I78" s="67" t="s">
        <v>151</v>
      </c>
      <c r="J78" s="34">
        <v>0</v>
      </c>
      <c r="K78" s="66" t="s">
        <v>152</v>
      </c>
      <c r="L78" s="34">
        <v>0</v>
      </c>
      <c r="M78" s="72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7">
        <v>21.748999999999999</v>
      </c>
      <c r="D79" s="218">
        <v>20.43</v>
      </c>
      <c r="E79" s="81" t="s">
        <v>155</v>
      </c>
      <c r="F79" s="107">
        <v>20.8</v>
      </c>
      <c r="G79" s="218">
        <v>14.7</v>
      </c>
      <c r="H79" s="70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3" t="s">
        <v>159</v>
      </c>
      <c r="C80" s="108">
        <v>1.9599999999999999E-5</v>
      </c>
      <c r="D80" s="221">
        <v>1.98E-5</v>
      </c>
      <c r="E80" s="82" t="s">
        <v>160</v>
      </c>
      <c r="F80" s="109">
        <v>18.100000000000001</v>
      </c>
      <c r="G80" s="219">
        <v>28.9</v>
      </c>
      <c r="H80" s="70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8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73" t="s">
        <v>164</v>
      </c>
      <c r="C84" s="173"/>
    </row>
    <row r="85" spans="2:16" ht="15" customHeight="1" x14ac:dyDescent="0.25">
      <c r="B85" s="174" t="s">
        <v>187</v>
      </c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6"/>
    </row>
    <row r="86" spans="2:16" ht="15" customHeight="1" x14ac:dyDescent="0.25">
      <c r="B86" s="177" t="s">
        <v>186</v>
      </c>
      <c r="C86" s="178"/>
      <c r="D86" s="178"/>
      <c r="E86" s="178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9"/>
    </row>
    <row r="87" spans="2:16" ht="15" customHeight="1" x14ac:dyDescent="0.25">
      <c r="B87" s="177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8"/>
      <c r="O87" s="178"/>
      <c r="P87" s="179"/>
    </row>
    <row r="88" spans="2:16" ht="15" customHeight="1" x14ac:dyDescent="0.25">
      <c r="B88" s="183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5"/>
    </row>
    <row r="89" spans="2:16" ht="15" customHeight="1" x14ac:dyDescent="0.25">
      <c r="B89" s="189"/>
      <c r="C89" s="190"/>
      <c r="D89" s="190"/>
      <c r="E89" s="190"/>
      <c r="F89" s="190"/>
      <c r="G89" s="190"/>
      <c r="H89" s="190"/>
      <c r="I89" s="190"/>
      <c r="J89" s="190"/>
      <c r="K89" s="190"/>
      <c r="L89" s="190"/>
      <c r="M89" s="190"/>
      <c r="N89" s="190"/>
      <c r="O89" s="190"/>
      <c r="P89" s="191"/>
    </row>
    <row r="90" spans="2:16" ht="15" customHeight="1" x14ac:dyDescent="0.25">
      <c r="B90" s="177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9"/>
    </row>
    <row r="91" spans="2:16" ht="15" customHeight="1" x14ac:dyDescent="0.25">
      <c r="B91" s="183"/>
      <c r="C91" s="184"/>
      <c r="D91" s="184"/>
      <c r="E91" s="184"/>
      <c r="F91" s="184"/>
      <c r="G91" s="184"/>
      <c r="H91" s="184"/>
      <c r="I91" s="184"/>
      <c r="J91" s="184"/>
      <c r="K91" s="184"/>
      <c r="L91" s="184"/>
      <c r="M91" s="184"/>
      <c r="N91" s="184"/>
      <c r="O91" s="184"/>
      <c r="P91" s="185"/>
    </row>
    <row r="92" spans="2:16" ht="15" customHeight="1" x14ac:dyDescent="0.25">
      <c r="B92" s="183"/>
      <c r="C92" s="184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5"/>
    </row>
    <row r="93" spans="2:16" ht="15" customHeight="1" x14ac:dyDescent="0.25">
      <c r="B93" s="183"/>
      <c r="C93" s="184"/>
      <c r="D93" s="184"/>
      <c r="E93" s="184"/>
      <c r="F93" s="184"/>
      <c r="G93" s="184"/>
      <c r="H93" s="184"/>
      <c r="I93" s="184"/>
      <c r="J93" s="184"/>
      <c r="K93" s="184"/>
      <c r="L93" s="184"/>
      <c r="M93" s="184"/>
      <c r="N93" s="184"/>
      <c r="O93" s="184"/>
      <c r="P93" s="185"/>
    </row>
    <row r="94" spans="2:16" ht="15" customHeight="1" x14ac:dyDescent="0.25">
      <c r="B94" s="183"/>
      <c r="C94" s="184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5"/>
    </row>
    <row r="95" spans="2:16" ht="15" customHeight="1" x14ac:dyDescent="0.25">
      <c r="B95" s="183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5"/>
    </row>
    <row r="96" spans="2:16" ht="15" customHeight="1" x14ac:dyDescent="0.25">
      <c r="B96" s="183"/>
      <c r="C96" s="184"/>
      <c r="D96" s="184"/>
      <c r="E96" s="184"/>
      <c r="F96" s="184"/>
      <c r="G96" s="184"/>
      <c r="H96" s="184"/>
      <c r="I96" s="184"/>
      <c r="J96" s="184"/>
      <c r="K96" s="184"/>
      <c r="L96" s="184"/>
      <c r="M96" s="184"/>
      <c r="N96" s="184"/>
      <c r="O96" s="184"/>
      <c r="P96" s="185"/>
    </row>
    <row r="97" spans="2:16" ht="15" customHeight="1" x14ac:dyDescent="0.25">
      <c r="B97" s="183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5"/>
    </row>
    <row r="98" spans="2:16" ht="15" customHeight="1" x14ac:dyDescent="0.25">
      <c r="B98" s="183"/>
      <c r="C98" s="184"/>
      <c r="D98" s="18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5"/>
    </row>
    <row r="99" spans="2:16" ht="15" customHeight="1" x14ac:dyDescent="0.25">
      <c r="B99" s="186"/>
      <c r="C99" s="187"/>
      <c r="D99" s="187"/>
      <c r="E99" s="187"/>
      <c r="F99" s="187"/>
      <c r="G99" s="187"/>
      <c r="H99" s="187"/>
      <c r="I99" s="187"/>
      <c r="J99" s="187"/>
      <c r="K99" s="187"/>
      <c r="L99" s="187"/>
      <c r="M99" s="187"/>
      <c r="N99" s="187"/>
      <c r="O99" s="187"/>
      <c r="P99" s="18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2024-05-22T05:05:45Z</dcterms:modified>
</cp:coreProperties>
</file>