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H19" i="1" s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<sst xmlns="http://schemas.openxmlformats.org/spreadsheetml/2006/main" count="211" uniqueCount="192">
  <si>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</si>
  <si>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</si>
  <si>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</si>
  <si>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</si>
  <si>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</si>
  <si>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</si>
  <si>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</si>
  <si>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</si>
  <si>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</si>
  <si>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</si>
  <si>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</si>
  <si>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</si>
  <si>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</si>
  <si>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</si>
  <si>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</si>
  <si>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</si>
  <si>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</si>
  <si>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</si>
  <si>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</si>
  <si>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</si>
  <si>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</si>
  <si>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</si>
  <si>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</si>
  <si>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</si>
  <si>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</si>
  <si>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</si>
  <si>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</si>
  <si>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</si>
  <si>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</si>
  <si>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</si>
  <si>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</si>
  <si>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</si>
  <si>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</si>
  <si>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</si>
  <si>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</si>
  <si>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</si>
  <si>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</si>
  <si>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</si>
  <si>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</si>
  <si>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</si>
  <si>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</si>
  <si>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</si>
  <si>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</si>
  <si>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</si>
  <si>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</si>
  <si>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</si>
  <si>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</si>
  <si>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</si>
  <si>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</si>
  <si>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</si>
  <si>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</si>
  <si>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</si>
  <si>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</si>
  <si>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</si>
  <si>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</si>
  <si>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</si>
  <si>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</si>
  <si>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</si>
  <si>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</si>
  <si>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</si>
  <si>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</si>
  <si>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</si>
  <si>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</si>
  <si>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</si>
  <si>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</si>
  <si>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</si>
  <si>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</si>
  <si>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</si>
  <si>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</si>
  <si>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</si>
  <si>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</si>
  <si>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</si>
  <si>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</si>
  <si>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</si>
  <si>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</si>
  <si>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</si>
  <si>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</si>
  <si>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</si>
  <si>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</si>
  <si>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</si>
  <si>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</si>
  <si>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</si>
  <si>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</si>
  <si>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</si>
  <si>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</si>
  <si>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</si>
  <si>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</si>
  <si>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</si>
  <si>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</si>
  <si>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</si>
  <si>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</si>
  <si>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</si>
  <si>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</si>
  <si>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</si>
  <si>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</si>
  <si>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</si>
  <si>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</si>
  <si>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</si>
  <si>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</si>
  <si>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</si>
  <si>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</si>
  <si>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</si>
  <si>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</si>
  <si>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</si>
  <si>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</si>
  <si>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</si>
  <si>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</si>
  <si>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</si>
  <si>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</si>
  <si>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</si>
  <si>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</si>
  <si>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</si>
  <si>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</si>
  <si>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</si>
  <si>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</si>
  <si>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</si>
  <si>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</si>
  <si>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</si>
  <si>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</si>
  <si>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</si>
  <si>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</si>
  <si>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</si>
  <si>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</si>
  <si>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</si>
  <si>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</si>
  <si>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</si>
  <si>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</si>
  <si>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</si>
  <si>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</si>
  <si>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</si>
  <si>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</si>
  <si>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</si>
  <si>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</si>
  <si>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</si>
  <si>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</si>
  <si>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</si>
  <si>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</si>
  <si>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</si>
  <si>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</si>
  <si>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</si>
  <si>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</si>
  <si>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</si>
  <si>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</si>
  <si>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</si>
  <si>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</si>
  <si>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</si>
  <si>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</si>
  <si>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</si>
  <si>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</si>
  <si>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</si>
  <si>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</si>
  <si>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</si>
  <si>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</si>
  <si>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</si>
  <si>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</si>
  <si>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</si>
  <si>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</si>
  <si>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</si>
  <si>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</si>
  <si>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</si>
  <si>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</si>
  <si>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</si>
  <si>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</si>
  <si>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</si>
  <si>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</si>
  <si>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</si>
  <si>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</si>
  <si>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</si>
  <si>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</si>
  <si>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</si>
  <si>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</si>
  <si>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</si>
  <si>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</si>
  <si>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</si>
  <si>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</si>
  <si>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</si>
  <si>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</si>
  <si>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</si>
  <si>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</si>
  <si>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</si>
  <si>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</si>
  <si>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</si>
  <si>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1) 방풍막 연결</t>
    <phoneticPr fontId="3" type="noConversion"/>
  </si>
  <si>
    <t>/  /  /  /</t>
    <phoneticPr fontId="3" type="noConversion"/>
  </si>
  <si>
    <t>현대섭</t>
    <phoneticPr fontId="3" type="noConversion"/>
  </si>
  <si>
    <t>DIR-KSP</t>
    <phoneticPr fontId="3" type="noConversion"/>
  </si>
  <si>
    <t>E</t>
    <phoneticPr fontId="3" type="noConversion"/>
  </si>
  <si>
    <t>SW</t>
    <phoneticPr fontId="3" type="noConversion"/>
  </si>
  <si>
    <t>20S/24K 35S/28K 50S/27K 60S/25K</t>
    <phoneticPr fontId="3" type="noConversion"/>
  </si>
  <si>
    <t>25S/24K 40S/11K 50S/7K</t>
    <phoneticPr fontId="3" type="noConversion"/>
  </si>
  <si>
    <t>N</t>
    <phoneticPr fontId="3" type="noConversion"/>
  </si>
  <si>
    <t>2) 돔에어콘, 찬바람 안 나옴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</si>
</sst>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.5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3" fillId="0" borderId="0">
      <alignment vertical="center"/>
    </xf>
  </cellStyleXfs>
  <cellXfs count="21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0" fontId="52" fillId="11" borderId="50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177" fontId="49" fillId="5" borderId="17" xfId="0" applyNumberFormat="1" applyFont="1" applyFill="1" applyBorder="1" applyAlignment="1" applyProtection="1">
      <alignment horizontal="center" vertical="center"/>
    </xf>
    <xf numFmtId="177" fontId="49" fillId="5" borderId="21" xfId="0" applyNumberFormat="1" applyFont="1" applyFill="1" applyBorder="1" applyAlignment="1" applyProtection="1">
      <alignment horizontal="center" vertical="center"/>
    </xf>
    <xf numFmtId="177" fontId="49" fillId="6" borderId="15" xfId="0" applyNumberFormat="1" applyFont="1" applyFill="1" applyBorder="1" applyAlignment="1" applyProtection="1">
      <alignment horizontal="center" vertical="center"/>
      <protection locked="0"/>
    </xf>
    <xf numFmtId="177" fontId="49" fillId="6" borderId="1" xfId="0" applyNumberFormat="1" applyFont="1" applyFill="1" applyBorder="1" applyAlignment="1" applyProtection="1">
      <alignment horizontal="center" vertical="center"/>
      <protection locked="0"/>
    </xf>
    <xf numFmtId="177" fontId="49" fillId="0" borderId="1" xfId="0" applyNumberFormat="1" applyFont="1" applyFill="1" applyBorder="1" applyProtection="1">
      <alignment vertical="center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8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20" fontId="49" fillId="2" borderId="1" xfId="0" applyNumberFormat="1" applyFont="1" applyFill="1" applyBorder="1" applyAlignment="1" applyProtection="1">
      <alignment horizontal="center" vertical="center"/>
      <protection locked="0"/>
    </xf>
    <xf numFmtId="20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82" sqref="E82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9" t="s">
        <v>0</v>
      </c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90">
        <v>45429</v>
      </c>
      <c r="D3" s="191"/>
      <c r="E3" s="1"/>
      <c r="F3" s="1"/>
      <c r="G3" s="1"/>
      <c r="H3" s="1"/>
      <c r="I3" s="1"/>
      <c r="J3" s="1"/>
      <c r="K3" s="36" t="s">
        <v>2</v>
      </c>
      <c r="L3" s="192">
        <f>(P31-(P32+P33))/P31*100</f>
        <v>100</v>
      </c>
      <c r="M3" s="192"/>
      <c r="N3" s="36" t="s">
        <v>3</v>
      </c>
      <c r="O3" s="192">
        <f>(P31-P33)/P31*100</f>
        <v>100</v>
      </c>
      <c r="P3" s="192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9" t="s">
        <v>6</v>
      </c>
      <c r="C7" s="18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29">
        <v>0.69791666666666663</v>
      </c>
      <c r="D9" s="130">
        <v>1.5</v>
      </c>
      <c r="E9" s="130">
        <v>14.3</v>
      </c>
      <c r="F9" s="130">
        <v>20</v>
      </c>
      <c r="G9" s="131" t="s">
        <v>187</v>
      </c>
      <c r="H9" s="109">
        <v>3.8</v>
      </c>
      <c r="I9" s="117">
        <v>73</v>
      </c>
      <c r="J9" s="11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15">
        <v>0.9375</v>
      </c>
      <c r="D10" s="109">
        <v>1.3</v>
      </c>
      <c r="E10" s="109">
        <v>12.7</v>
      </c>
      <c r="F10" s="109">
        <v>18</v>
      </c>
      <c r="G10" s="117" t="s">
        <v>190</v>
      </c>
      <c r="H10" s="109">
        <v>1.4</v>
      </c>
      <c r="I10" s="116"/>
      <c r="J10" s="11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118">
        <v>0.16666666666666666</v>
      </c>
      <c r="D11" s="119">
        <v>1.5</v>
      </c>
      <c r="E11" s="119">
        <v>11.5</v>
      </c>
      <c r="F11" s="119">
        <v>18</v>
      </c>
      <c r="G11" s="117" t="s">
        <v>186</v>
      </c>
      <c r="H11" s="119">
        <v>0.9</v>
      </c>
      <c r="I11" s="120"/>
      <c r="J11" s="110">
        <f>IF(L11, 1, 0) + IF(M11, 2, 0) + IF(N11, 4, 0) + IF(O11, 8, 0) + IF(P11, 16, 0)</f>
        <v>1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1.4333333333333333</v>
      </c>
      <c r="E12" s="12">
        <f>AVERAGE(E9:E11)</f>
        <v>12.833333333333334</v>
      </c>
      <c r="F12" s="13">
        <f>AVERAGE(F9:F11)</f>
        <v>18.666666666666668</v>
      </c>
      <c r="G12" s="14"/>
      <c r="H12" s="15">
        <f>AVERAGE(H9:H11)</f>
        <v>2.0333333333333332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9" t="s">
        <v>25</v>
      </c>
      <c r="C14" s="18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28" t="s">
        <v>178</v>
      </c>
      <c r="D16" s="108" t="s">
        <v>179</v>
      </c>
      <c r="E16" s="108" t="s">
        <v>181</v>
      </c>
      <c r="F16" s="108" t="s">
        <v>185</v>
      </c>
      <c r="G16" s="108" t="s">
        <v>180</v>
      </c>
      <c r="H16" s="108" t="s">
        <v>179</v>
      </c>
      <c r="I16" s="88"/>
      <c r="J16" s="88"/>
      <c r="K16" s="89"/>
      <c r="L16" s="88"/>
      <c r="M16" s="88"/>
      <c r="N16" s="88"/>
      <c r="O16" s="88"/>
      <c r="P16" s="108" t="s">
        <v>41</v>
      </c>
    </row>
    <row r="17" spans="2:16" ht="14.1" customHeight="1" x14ac:dyDescent="0.25">
      <c r="B17" s="25" t="s">
        <v>42</v>
      </c>
      <c r="C17" s="107">
        <v>0.66111111111111109</v>
      </c>
      <c r="D17" s="107">
        <v>0.66319444444444442</v>
      </c>
      <c r="E17" s="107">
        <v>0.69652777777777775</v>
      </c>
      <c r="F17" s="107">
        <v>0.71944444444444444</v>
      </c>
      <c r="G17" s="107">
        <v>0.8305555555555556</v>
      </c>
      <c r="H17" s="107">
        <v>0.18819444444444444</v>
      </c>
      <c r="I17" s="89"/>
      <c r="J17" s="89"/>
      <c r="K17" s="89"/>
      <c r="L17" s="89"/>
      <c r="M17" s="89"/>
      <c r="N17" s="89"/>
      <c r="O17" s="89"/>
      <c r="P17" s="107">
        <v>0.19375000000000001</v>
      </c>
    </row>
    <row r="18" spans="2:16" ht="14.1" customHeight="1" x14ac:dyDescent="0.25">
      <c r="B18" s="25" t="s">
        <v>43</v>
      </c>
      <c r="C18" s="108">
        <v>18133</v>
      </c>
      <c r="D18" s="108">
        <f>C18+1</f>
        <v>18134</v>
      </c>
      <c r="E18" s="108">
        <f t="shared" ref="E18" si="0">D19+1</f>
        <v>18146</v>
      </c>
      <c r="F18" s="108">
        <f>E19+1</f>
        <v>18160</v>
      </c>
      <c r="G18" s="108">
        <f>F19+1</f>
        <v>18228</v>
      </c>
      <c r="H18" s="108">
        <f t="shared" ref="H18" si="1">G19+1</f>
        <v>18464</v>
      </c>
      <c r="I18" s="88"/>
      <c r="J18" s="88"/>
      <c r="K18" s="88"/>
      <c r="L18" s="88"/>
      <c r="M18" s="88"/>
      <c r="N18" s="88"/>
      <c r="O18" s="88"/>
      <c r="P18" s="108">
        <f>MAX(C18:O19)+1</f>
        <v>18469</v>
      </c>
    </row>
    <row r="19" spans="2:16" ht="14.1" customHeight="1" thickBot="1" x14ac:dyDescent="0.3">
      <c r="B19" s="9" t="s">
        <v>44</v>
      </c>
      <c r="C19" s="90"/>
      <c r="D19" s="108">
        <v>18145</v>
      </c>
      <c r="E19" s="108">
        <v>18159</v>
      </c>
      <c r="F19" s="113">
        <v>18227</v>
      </c>
      <c r="G19" s="113">
        <v>18463</v>
      </c>
      <c r="H19" s="113">
        <f>H18+4</f>
        <v>18468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12</v>
      </c>
      <c r="E20" s="23">
        <f t="shared" ref="E20:O20" si="2">IF(ISNUMBER(E18),E19-E18+1,"")</f>
        <v>14</v>
      </c>
      <c r="F20" s="23">
        <f t="shared" si="2"/>
        <v>68</v>
      </c>
      <c r="G20" s="23">
        <f t="shared" si="2"/>
        <v>236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1" t="s">
        <v>46</v>
      </c>
      <c r="C22" s="25" t="s">
        <v>21</v>
      </c>
      <c r="D22" s="25" t="s">
        <v>23</v>
      </c>
      <c r="E22" s="25" t="s">
        <v>47</v>
      </c>
      <c r="F22" s="202" t="s">
        <v>48</v>
      </c>
      <c r="G22" s="202"/>
      <c r="H22" s="202"/>
      <c r="I22" s="202"/>
      <c r="J22" s="25" t="s">
        <v>21</v>
      </c>
      <c r="K22" s="25" t="s">
        <v>23</v>
      </c>
      <c r="L22" s="25" t="s">
        <v>47</v>
      </c>
      <c r="M22" s="202" t="s">
        <v>48</v>
      </c>
      <c r="N22" s="202"/>
      <c r="O22" s="202"/>
      <c r="P22" s="202"/>
    </row>
    <row r="23" spans="2:16" ht="13.5" customHeight="1" x14ac:dyDescent="0.25">
      <c r="B23" s="201"/>
      <c r="C23" s="132">
        <v>0.67708333333333337</v>
      </c>
      <c r="D23" s="132">
        <v>0.68263888888888891</v>
      </c>
      <c r="E23" s="131" t="s">
        <v>49</v>
      </c>
      <c r="F23" s="200" t="s">
        <v>188</v>
      </c>
      <c r="G23" s="200"/>
      <c r="H23" s="200"/>
      <c r="I23" s="200"/>
      <c r="J23" s="111"/>
      <c r="K23" s="111"/>
      <c r="L23" s="117" t="s">
        <v>50</v>
      </c>
      <c r="M23" s="200" t="s">
        <v>173</v>
      </c>
      <c r="N23" s="200"/>
      <c r="O23" s="200"/>
      <c r="P23" s="200"/>
    </row>
    <row r="24" spans="2:16" ht="13.5" customHeight="1" x14ac:dyDescent="0.25">
      <c r="B24" s="201"/>
      <c r="C24" s="117"/>
      <c r="D24" s="117"/>
      <c r="E24" s="117" t="s">
        <v>51</v>
      </c>
      <c r="F24" s="200" t="s">
        <v>173</v>
      </c>
      <c r="G24" s="200"/>
      <c r="H24" s="200"/>
      <c r="I24" s="200"/>
      <c r="J24" s="111"/>
      <c r="K24" s="111"/>
      <c r="L24" s="117" t="s">
        <v>52</v>
      </c>
      <c r="M24" s="200" t="s">
        <v>173</v>
      </c>
      <c r="N24" s="200"/>
      <c r="O24" s="200"/>
      <c r="P24" s="200"/>
    </row>
    <row r="25" spans="2:16" ht="13.5" customHeight="1" x14ac:dyDescent="0.25">
      <c r="B25" s="201"/>
      <c r="C25" s="133">
        <v>0.68263888888888891</v>
      </c>
      <c r="D25" s="133">
        <v>0.68888888888888899</v>
      </c>
      <c r="E25" s="117" t="s">
        <v>52</v>
      </c>
      <c r="F25" s="200" t="s">
        <v>189</v>
      </c>
      <c r="G25" s="200"/>
      <c r="H25" s="200"/>
      <c r="I25" s="200"/>
      <c r="J25" s="111"/>
      <c r="K25" s="111"/>
      <c r="L25" s="117" t="s">
        <v>51</v>
      </c>
      <c r="M25" s="200" t="s">
        <v>173</v>
      </c>
      <c r="N25" s="200"/>
      <c r="O25" s="200"/>
      <c r="P25" s="200"/>
    </row>
    <row r="26" spans="2:16" ht="13.5" customHeight="1" x14ac:dyDescent="0.25">
      <c r="B26" s="201"/>
      <c r="C26" s="117"/>
      <c r="D26" s="117"/>
      <c r="E26" s="117" t="s">
        <v>50</v>
      </c>
      <c r="F26" s="200" t="s">
        <v>183</v>
      </c>
      <c r="G26" s="200"/>
      <c r="H26" s="200"/>
      <c r="I26" s="200"/>
      <c r="J26" s="111"/>
      <c r="K26" s="111"/>
      <c r="L26" s="117" t="s">
        <v>49</v>
      </c>
      <c r="M26" s="200" t="s">
        <v>173</v>
      </c>
      <c r="N26" s="200"/>
      <c r="O26" s="200"/>
      <c r="P26" s="20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9" t="s">
        <v>53</v>
      </c>
      <c r="C28" s="189"/>
      <c r="D28" s="18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24">
        <v>0.34722222222222227</v>
      </c>
      <c r="D30" s="125"/>
      <c r="E30" s="125"/>
      <c r="F30" s="125"/>
      <c r="G30" s="125"/>
      <c r="H30" s="125"/>
      <c r="I30" s="125"/>
      <c r="J30" s="125"/>
      <c r="K30" s="126"/>
      <c r="L30" s="125"/>
      <c r="M30" s="125"/>
      <c r="N30" s="125">
        <v>0.10208333333333335</v>
      </c>
      <c r="O30" s="125"/>
      <c r="P30" s="122">
        <f>SUM(C30:J30,L30:N30)</f>
        <v>0.44930555555555562</v>
      </c>
    </row>
    <row r="31" spans="2:16" ht="14.1" customHeight="1" x14ac:dyDescent="0.25">
      <c r="B31" s="26" t="s">
        <v>172</v>
      </c>
      <c r="C31" s="121">
        <v>0.35694444444444445</v>
      </c>
      <c r="D31" s="114">
        <v>0.1111111111111111</v>
      </c>
      <c r="E31" s="92"/>
      <c r="F31" s="92"/>
      <c r="G31" s="92"/>
      <c r="H31" s="92"/>
      <c r="I31" s="92"/>
      <c r="J31" s="92"/>
      <c r="K31" s="114">
        <v>2.2916666666666669E-2</v>
      </c>
      <c r="L31" s="92"/>
      <c r="M31" s="92"/>
      <c r="N31" s="92"/>
      <c r="O31" s="93"/>
      <c r="P31" s="122">
        <f>SUM(C31:N31)</f>
        <v>0.49097222222222225</v>
      </c>
    </row>
    <row r="32" spans="2:16" ht="14.1" customHeight="1" x14ac:dyDescent="0.25">
      <c r="B32" s="26" t="s">
        <v>68</v>
      </c>
      <c r="C32" s="106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22">
        <f>SUM(C32:N32)</f>
        <v>0</v>
      </c>
    </row>
    <row r="33" spans="2:16" ht="14.1" customHeight="1" thickBot="1" x14ac:dyDescent="0.3">
      <c r="B33" s="26" t="s">
        <v>69</v>
      </c>
      <c r="C33" s="112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123">
        <f>SUM(C33:N33)</f>
        <v>0</v>
      </c>
    </row>
    <row r="34" spans="2:16" ht="14.1" customHeight="1" x14ac:dyDescent="0.25">
      <c r="B34" s="75" t="s">
        <v>170</v>
      </c>
      <c r="C34" s="99">
        <f>C31-C32-C33</f>
        <v>0.35694444444444445</v>
      </c>
      <c r="D34" s="99">
        <f t="shared" ref="D34:P34" si="3">D31-D32-D33</f>
        <v>0.1111111111111111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2.2916666666666669E-2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0.49097222222222225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5" t="s">
        <v>70</v>
      </c>
      <c r="C36" s="184"/>
      <c r="D36" s="184"/>
      <c r="E36" s="184"/>
      <c r="F36" s="184"/>
      <c r="G36" s="184"/>
      <c r="H36" s="184"/>
      <c r="I36" s="188"/>
      <c r="J36" s="188"/>
      <c r="K36" s="184"/>
      <c r="L36" s="184"/>
      <c r="M36" s="184"/>
      <c r="N36" s="184"/>
      <c r="O36" s="184"/>
      <c r="P36" s="184"/>
    </row>
    <row r="37" spans="2:16" ht="18" customHeight="1" x14ac:dyDescent="0.25">
      <c r="B37" s="186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2:16" ht="18" customHeight="1" x14ac:dyDescent="0.25">
      <c r="B38" s="186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2:16" ht="18" customHeight="1" x14ac:dyDescent="0.25">
      <c r="B39" s="186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2:16" ht="18" customHeight="1" x14ac:dyDescent="0.25">
      <c r="B40" s="186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2:16" ht="18" customHeight="1" x14ac:dyDescent="0.25">
      <c r="B41" s="187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71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2:16" ht="14.1" customHeight="1" x14ac:dyDescent="0.25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</row>
    <row r="46" spans="2:16" ht="14.1" customHeight="1" x14ac:dyDescent="0.2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" customHeight="1" x14ac:dyDescent="0.25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169</v>
      </c>
      <c r="C53" s="166"/>
      <c r="D53" s="100">
        <v>1.06</v>
      </c>
      <c r="E53" s="100">
        <v>1.1299999999999999</v>
      </c>
      <c r="F53" s="100">
        <v>1.19</v>
      </c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168</v>
      </c>
      <c r="C54" s="168"/>
      <c r="D54" s="168"/>
      <c r="E54" s="168"/>
      <c r="F54" s="100">
        <v>1701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72</v>
      </c>
      <c r="C56" s="14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7" t="s">
        <v>73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74</v>
      </c>
      <c r="O57" s="148"/>
      <c r="P57" s="151"/>
    </row>
    <row r="58" spans="2:16" ht="17.100000000000001" customHeight="1" x14ac:dyDescent="0.25">
      <c r="B58" s="152" t="s">
        <v>75</v>
      </c>
      <c r="C58" s="153"/>
      <c r="D58" s="154"/>
      <c r="E58" s="152" t="s">
        <v>76</v>
      </c>
      <c r="F58" s="153"/>
      <c r="G58" s="154"/>
      <c r="H58" s="153" t="s">
        <v>77</v>
      </c>
      <c r="I58" s="153"/>
      <c r="J58" s="153"/>
      <c r="K58" s="155" t="s">
        <v>78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79</v>
      </c>
      <c r="C59" s="135"/>
      <c r="D59" s="33" t="b">
        <v>1</v>
      </c>
      <c r="E59" s="134" t="s">
        <v>80</v>
      </c>
      <c r="F59" s="135"/>
      <c r="G59" s="33" t="b">
        <v>1</v>
      </c>
      <c r="H59" s="142" t="s">
        <v>81</v>
      </c>
      <c r="I59" s="135"/>
      <c r="J59" s="33" t="b">
        <v>1</v>
      </c>
      <c r="K59" s="142" t="s">
        <v>82</v>
      </c>
      <c r="L59" s="135"/>
      <c r="M59" s="33" t="b">
        <v>1</v>
      </c>
      <c r="N59" s="143" t="s">
        <v>83</v>
      </c>
      <c r="O59" s="135"/>
      <c r="P59" s="33" t="b">
        <v>1</v>
      </c>
    </row>
    <row r="60" spans="2:16" ht="20.100000000000001" customHeight="1" x14ac:dyDescent="0.25">
      <c r="B60" s="134" t="s">
        <v>84</v>
      </c>
      <c r="C60" s="135"/>
      <c r="D60" s="33" t="b">
        <v>1</v>
      </c>
      <c r="E60" s="134" t="s">
        <v>85</v>
      </c>
      <c r="F60" s="135"/>
      <c r="G60" s="33" t="b">
        <v>1</v>
      </c>
      <c r="H60" s="142" t="s">
        <v>86</v>
      </c>
      <c r="I60" s="135"/>
      <c r="J60" s="33" t="b">
        <v>1</v>
      </c>
      <c r="K60" s="142" t="s">
        <v>87</v>
      </c>
      <c r="L60" s="135"/>
      <c r="M60" s="33" t="b">
        <v>1</v>
      </c>
      <c r="N60" s="143" t="s">
        <v>88</v>
      </c>
      <c r="O60" s="135"/>
      <c r="P60" s="33" t="b">
        <v>1</v>
      </c>
    </row>
    <row r="61" spans="2:16" ht="20.100000000000001" customHeight="1" x14ac:dyDescent="0.25">
      <c r="B61" s="134" t="s">
        <v>89</v>
      </c>
      <c r="C61" s="135"/>
      <c r="D61" s="33" t="b">
        <v>1</v>
      </c>
      <c r="E61" s="134" t="s">
        <v>90</v>
      </c>
      <c r="F61" s="135"/>
      <c r="G61" s="33" t="b">
        <v>1</v>
      </c>
      <c r="H61" s="142" t="s">
        <v>91</v>
      </c>
      <c r="I61" s="135"/>
      <c r="J61" s="33" t="b">
        <v>1</v>
      </c>
      <c r="K61" s="142" t="s">
        <v>92</v>
      </c>
      <c r="L61" s="135"/>
      <c r="M61" s="33" t="b">
        <v>1</v>
      </c>
      <c r="N61" s="143" t="s">
        <v>93</v>
      </c>
      <c r="O61" s="135"/>
      <c r="P61" s="33" t="b">
        <v>1</v>
      </c>
    </row>
    <row r="62" spans="2:16" ht="20.100000000000001" customHeight="1" x14ac:dyDescent="0.25">
      <c r="B62" s="142" t="s">
        <v>91</v>
      </c>
      <c r="C62" s="135"/>
      <c r="D62" s="33" t="b">
        <v>1</v>
      </c>
      <c r="E62" s="134" t="s">
        <v>94</v>
      </c>
      <c r="F62" s="135"/>
      <c r="G62" s="33" t="b">
        <v>1</v>
      </c>
      <c r="H62" s="142" t="s">
        <v>95</v>
      </c>
      <c r="I62" s="135"/>
      <c r="J62" s="33" t="b">
        <v>0</v>
      </c>
      <c r="K62" s="142" t="s">
        <v>96</v>
      </c>
      <c r="L62" s="135"/>
      <c r="M62" s="33" t="b">
        <v>1</v>
      </c>
      <c r="N62" s="143" t="s">
        <v>86</v>
      </c>
      <c r="O62" s="135"/>
      <c r="P62" s="33" t="b">
        <v>1</v>
      </c>
    </row>
    <row r="63" spans="2:16" ht="20.100000000000001" customHeight="1" x14ac:dyDescent="0.25">
      <c r="B63" s="142" t="s">
        <v>97</v>
      </c>
      <c r="C63" s="135"/>
      <c r="D63" s="33" t="b">
        <v>1</v>
      </c>
      <c r="E63" s="134" t="s">
        <v>98</v>
      </c>
      <c r="F63" s="135"/>
      <c r="G63" s="33" t="b">
        <v>1</v>
      </c>
      <c r="H63" s="38"/>
      <c r="I63" s="39"/>
      <c r="J63" s="40"/>
      <c r="K63" s="142" t="s">
        <v>99</v>
      </c>
      <c r="L63" s="135"/>
      <c r="M63" s="33" t="b">
        <v>1</v>
      </c>
      <c r="N63" s="143" t="s">
        <v>167</v>
      </c>
      <c r="O63" s="135"/>
      <c r="P63" s="33" t="b">
        <v>1</v>
      </c>
    </row>
    <row r="64" spans="2:16" ht="20.100000000000001" customHeight="1" x14ac:dyDescent="0.25">
      <c r="B64" s="142" t="s">
        <v>100</v>
      </c>
      <c r="C64" s="135"/>
      <c r="D64" s="33" t="b">
        <v>0</v>
      </c>
      <c r="E64" s="134" t="s">
        <v>101</v>
      </c>
      <c r="F64" s="135"/>
      <c r="G64" s="33" t="b">
        <v>1</v>
      </c>
      <c r="H64" s="41"/>
      <c r="I64" s="42"/>
      <c r="J64" s="43"/>
      <c r="K64" s="144" t="s">
        <v>102</v>
      </c>
      <c r="L64" s="145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4" t="s">
        <v>165</v>
      </c>
      <c r="F65" s="135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6" t="s">
        <v>108</v>
      </c>
      <c r="C69" s="136"/>
      <c r="D69" s="51"/>
      <c r="E69" s="51"/>
      <c r="F69" s="138" t="s">
        <v>109</v>
      </c>
      <c r="G69" s="140" t="s">
        <v>110</v>
      </c>
      <c r="H69" s="51"/>
      <c r="I69" s="136" t="s">
        <v>111</v>
      </c>
      <c r="J69" s="136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7"/>
      <c r="C70" s="137"/>
      <c r="D70" s="55"/>
      <c r="E70" s="56"/>
      <c r="F70" s="139"/>
      <c r="G70" s="141"/>
      <c r="H70" s="57"/>
      <c r="I70" s="137"/>
      <c r="J70" s="137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2">
        <v>-1502.79</v>
      </c>
      <c r="D72" s="102">
        <v>-154.15600000000001</v>
      </c>
      <c r="E72" s="81" t="s">
        <v>121</v>
      </c>
      <c r="F72" s="102">
        <v>18.7</v>
      </c>
      <c r="G72" s="102">
        <v>18.3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2">
        <v>-135.77000000000001</v>
      </c>
      <c r="D73" s="102">
        <v>-138.97</v>
      </c>
      <c r="E73" s="82" t="s">
        <v>125</v>
      </c>
      <c r="F73" s="104">
        <v>38.5</v>
      </c>
      <c r="G73" s="104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2">
        <v>-205.82</v>
      </c>
      <c r="D74" s="102">
        <v>-206.91</v>
      </c>
      <c r="E74" s="82" t="s">
        <v>130</v>
      </c>
      <c r="F74" s="105">
        <v>20</v>
      </c>
      <c r="G74" s="105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2">
        <v>-112.39</v>
      </c>
      <c r="D75" s="102">
        <v>-113.72</v>
      </c>
      <c r="E75" s="82" t="s">
        <v>135</v>
      </c>
      <c r="F75" s="105">
        <v>40</v>
      </c>
      <c r="G75" s="105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2">
        <v>24.08</v>
      </c>
      <c r="D76" s="102">
        <v>22.71</v>
      </c>
      <c r="E76" s="82" t="s">
        <v>140</v>
      </c>
      <c r="F76" s="105">
        <v>40</v>
      </c>
      <c r="G76" s="105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2">
        <v>28.86</v>
      </c>
      <c r="D77" s="102">
        <v>26.95</v>
      </c>
      <c r="E77" s="82" t="s">
        <v>145</v>
      </c>
      <c r="F77" s="105">
        <v>180</v>
      </c>
      <c r="G77" s="105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2">
        <v>20.399999999999999</v>
      </c>
      <c r="D78" s="102">
        <v>29.2</v>
      </c>
      <c r="E78" s="82" t="s">
        <v>150</v>
      </c>
      <c r="F78" s="127"/>
      <c r="G78" s="101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2">
        <v>21.3</v>
      </c>
      <c r="D79" s="102">
        <v>20.09</v>
      </c>
      <c r="E79" s="81" t="s">
        <v>155</v>
      </c>
      <c r="F79" s="102">
        <v>20.3</v>
      </c>
      <c r="G79" s="102">
        <v>12.5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3">
        <v>1.95E-5</v>
      </c>
      <c r="D80" s="103">
        <v>1.9400000000000001E-5</v>
      </c>
      <c r="E80" s="82" t="s">
        <v>160</v>
      </c>
      <c r="F80" s="104">
        <v>13.8</v>
      </c>
      <c r="G80" s="104">
        <v>20.100000000000001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93" t="s">
        <v>164</v>
      </c>
      <c r="C84" s="193"/>
    </row>
    <row r="85" spans="2:16" ht="15" customHeight="1" x14ac:dyDescent="0.25">
      <c r="B85" s="194" t="s">
        <v>182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6"/>
    </row>
    <row r="86" spans="2:16" ht="15" customHeight="1" x14ac:dyDescent="0.25">
      <c r="B86" s="197" t="s">
        <v>191</v>
      </c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9"/>
    </row>
    <row r="87" spans="2:16" ht="15" customHeight="1" x14ac:dyDescent="0.25">
      <c r="B87" s="197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9"/>
    </row>
    <row r="88" spans="2:16" ht="15" customHeight="1" x14ac:dyDescent="0.25">
      <c r="B88" s="203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5"/>
    </row>
    <row r="89" spans="2:16" ht="15" customHeight="1" x14ac:dyDescent="0.25"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1"/>
    </row>
    <row r="90" spans="2:16" ht="15" customHeight="1" x14ac:dyDescent="0.25">
      <c r="B90" s="197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9"/>
    </row>
    <row r="91" spans="2:16" ht="15" customHeight="1" x14ac:dyDescent="0.25">
      <c r="B91" s="203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5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2024-05-18T04:51:27Z</dcterms:modified>
</cp:coreProperties>
</file>