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25" i="1"/>
  <c r="H18" i="1" l="1"/>
  <c r="H19" i="1" s="1"/>
  <c r="E18" i="1"/>
  <c r="D18" i="1" l="1"/>
  <c r="C23" i="1" s="1"/>
  <c r="D23" i="1" l="1"/>
  <c r="C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<sst xmlns="http://schemas.openxmlformats.org/spreadsheetml/2006/main" count="213" uniqueCount="193">
  <si>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</si>
  <si>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</si>
  <si>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</si>
  <si>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</si>
  <si>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</si>
  <si>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</si>
  <si>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</si>
  <si>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</si>
  <si>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</si>
  <si>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</si>
  <si>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</si>
  <si>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</si>
  <si>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</si>
  <si>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</si>
  <si>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</si>
  <si>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</si>
  <si>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</si>
  <si>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</si>
  <si>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</si>
  <si>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</si>
  <si>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</si>
  <si>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</si>
  <si>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</si>
  <si>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</si>
  <si>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</si>
  <si>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</si>
  <si>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</si>
  <si>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</si>
  <si>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</si>
  <si>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</si>
  <si>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</si>
  <si>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</si>
  <si>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</si>
  <si>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</si>
  <si>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</si>
  <si>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</si>
  <si>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</si>
  <si>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</si>
  <si>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</si>
  <si>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</si>
  <si>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</si>
  <si>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</si>
  <si>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</si>
  <si>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</si>
  <si>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</si>
  <si>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</si>
  <si>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</si>
  <si>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</si>
  <si>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</si>
  <si>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</si>
  <si>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</si>
  <si>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</si>
  <si>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</si>
  <si>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</si>
  <si>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</si>
  <si>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</si>
  <si>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</si>
  <si>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</si>
  <si>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</si>
  <si>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</si>
  <si>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</si>
  <si>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</si>
  <si>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</si>
  <si>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</si>
  <si>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</si>
  <si>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</si>
  <si>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</si>
  <si>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</si>
  <si>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</si>
  <si>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</si>
  <si>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</si>
  <si>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</si>
  <si>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</si>
  <si>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</si>
  <si>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</si>
  <si>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</si>
  <si>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</si>
  <si>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</si>
  <si>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</si>
  <si>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</si>
  <si>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</si>
  <si>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</si>
  <si>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</si>
  <si>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</si>
  <si>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</si>
  <si>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</si>
  <si>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</si>
  <si>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</si>
  <si>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</si>
  <si>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</si>
  <si>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</si>
  <si>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</si>
  <si>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</si>
  <si>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</si>
  <si>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</si>
  <si>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</si>
  <si>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</si>
  <si>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</si>
  <si>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</si>
  <si>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</si>
  <si>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</si>
  <si>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</si>
  <si>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</si>
  <si>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</si>
  <si>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</si>
  <si>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</si>
  <si>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</si>
  <si>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</si>
  <si>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</si>
  <si>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</si>
  <si>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</si>
  <si>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</si>
  <si>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</si>
  <si>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</si>
  <si>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</si>
  <si>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</si>
  <si>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</si>
  <si>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</si>
  <si>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</si>
  <si>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</si>
  <si>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</si>
  <si>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</si>
  <si>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</si>
  <si>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</si>
  <si>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</si>
  <si>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</si>
  <si>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</si>
  <si>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</si>
  <si>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</si>
  <si>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</si>
  <si>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</si>
  <si>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</si>
  <si>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</si>
  <si>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</si>
  <si>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</si>
  <si>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</si>
  <si>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</si>
  <si>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</si>
  <si>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</si>
  <si>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</si>
  <si>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</si>
  <si>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</si>
  <si>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</si>
  <si>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</si>
  <si>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</si>
  <si>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</si>
  <si>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</si>
  <si>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</si>
  <si>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</si>
  <si>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</si>
  <si>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</si>
  <si>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</si>
  <si>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</si>
  <si>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</si>
  <si>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</si>
  <si>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</si>
  <si>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</si>
  <si>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</si>
  <si>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</si>
  <si>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</si>
  <si>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</si>
  <si>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</si>
  <si>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</si>
  <si>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</si>
  <si>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</si>
  <si>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</si>
  <si>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</si>
  <si>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</si>
  <si>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</si>
  <si>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</si>
  <si>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</si>
  <si>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</si>
  <si>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</si>
  <si>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</si>
  <si>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</si>
  <si>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</si>
  <si>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</si>
  <si>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</si>
  <si>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</si>
  <si>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</si>
  <si>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</si>
  <si>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김부진</t>
    <phoneticPr fontId="3" type="noConversion"/>
  </si>
  <si>
    <t>2) 돔에어콘, 찬바람 안 나옴 → 꺼둠</t>
    <phoneticPr fontId="3" type="noConversion"/>
  </si>
  <si>
    <t>1) 방풍막 분리</t>
    <phoneticPr fontId="3" type="noConversion"/>
  </si>
  <si>
    <t>TMT</t>
    <phoneticPr fontId="3" type="noConversion"/>
  </si>
  <si>
    <t>KSP</t>
    <phoneticPr fontId="3" type="noConversion"/>
  </si>
  <si>
    <t>E</t>
    <phoneticPr fontId="3" type="noConversion"/>
  </si>
  <si>
    <t xml:space="preserve">20s/38k 20s/25k 30s/26k 46s/26k </t>
    <phoneticPr fontId="3" type="noConversion"/>
  </si>
  <si>
    <t>21s/25k 30s/25k 40s/23k 60s/24k</t>
    <phoneticPr fontId="3" type="noConversion"/>
  </si>
  <si>
    <t>NE</t>
    <phoneticPr fontId="3" type="noConversion"/>
  </si>
  <si>
    <t>E_017173-017175</t>
    <phoneticPr fontId="3" type="noConversion"/>
  </si>
  <si>
    <t>NW</t>
    <phoneticPr fontId="3" type="noConversion"/>
  </si>
  <si>
    <t xml:space="preserve">  E_017173-017175 자료 비정상 저장으로 재측정함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</si>
</sst>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5" fillId="0" borderId="0">
      <alignment vertical="center"/>
    </xf>
  </cellStyleXfs>
  <cellXfs count="21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9" fillId="7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9" fillId="8" borderId="19" xfId="0" applyNumberFormat="1" applyFont="1" applyFill="1" applyBorder="1" applyAlignment="1" applyProtection="1">
      <alignment horizontal="center" vertical="center"/>
      <protection locked="0"/>
    </xf>
    <xf numFmtId="177" fontId="49" fillId="8" borderId="18" xfId="0" applyNumberFormat="1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10" sqref="F10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2">
        <v>45425</v>
      </c>
      <c r="D3" s="143"/>
      <c r="E3" s="1"/>
      <c r="F3" s="1"/>
      <c r="G3" s="1"/>
      <c r="H3" s="1"/>
      <c r="I3" s="1"/>
      <c r="J3" s="1"/>
      <c r="K3" s="36" t="s">
        <v>2</v>
      </c>
      <c r="L3" s="144">
        <f>(P31-(P32+P33))/P31*100</f>
        <v>100</v>
      </c>
      <c r="M3" s="144"/>
      <c r="N3" s="36" t="s">
        <v>3</v>
      </c>
      <c r="O3" s="144">
        <f>(P31-P33)/P31*100</f>
        <v>100</v>
      </c>
      <c r="P3" s="144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9">
        <v>0.70486111111111116</v>
      </c>
      <c r="D9" s="110">
        <v>1.4</v>
      </c>
      <c r="E9" s="110">
        <v>15</v>
      </c>
      <c r="F9" s="110">
        <v>33</v>
      </c>
      <c r="G9" s="107" t="s">
        <v>186</v>
      </c>
      <c r="H9" s="111">
        <v>2.9</v>
      </c>
      <c r="I9" s="120">
        <v>29.7</v>
      </c>
      <c r="J9" s="11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7">
        <v>0.9375</v>
      </c>
      <c r="D10" s="111">
        <v>1.4</v>
      </c>
      <c r="E10" s="111">
        <v>13</v>
      </c>
      <c r="F10" s="111">
        <v>39</v>
      </c>
      <c r="G10" s="126" t="s">
        <v>189</v>
      </c>
      <c r="H10" s="111">
        <v>3.6</v>
      </c>
      <c r="I10" s="208"/>
      <c r="J10" s="112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211">
        <v>0.18055555555555555</v>
      </c>
      <c r="D11" s="212">
        <v>1.6259999999999999</v>
      </c>
      <c r="E11" s="212">
        <v>12</v>
      </c>
      <c r="F11" s="212">
        <v>46</v>
      </c>
      <c r="G11" s="126" t="s">
        <v>191</v>
      </c>
      <c r="H11" s="212">
        <v>6.7</v>
      </c>
      <c r="I11" s="213"/>
      <c r="J11" s="112">
        <f>IF(L11, 1, 0) + IF(M11, 2, 0) + IF(N11, 4, 0) + IF(O11, 8, 0) + IF(P11, 16, 0)</f>
        <v>0</v>
      </c>
      <c r="K11" s="86" t="b">
        <v>1</v>
      </c>
      <c r="L11" s="86" t="b">
        <v>0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23.475694444444446</v>
      </c>
      <c r="D12" s="12">
        <f>AVERAGE(D9:D11)</f>
        <v>1.4753333333333334</v>
      </c>
      <c r="E12" s="12">
        <f>AVERAGE(E9:E11)</f>
        <v>13.333333333333334</v>
      </c>
      <c r="F12" s="13">
        <f>AVERAGE(F9:F11)</f>
        <v>39.333333333333336</v>
      </c>
      <c r="G12" s="14"/>
      <c r="H12" s="15">
        <f>AVERAGE(H9:H11)</f>
        <v>4.3999999999999995</v>
      </c>
      <c r="I12" s="16"/>
      <c r="J12" s="17">
        <f>AVERAGE(J9:J11)</f>
        <v>0.33333333333333331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9" t="s">
        <v>178</v>
      </c>
      <c r="D16" s="106" t="s">
        <v>179</v>
      </c>
      <c r="E16" s="106" t="s">
        <v>184</v>
      </c>
      <c r="F16" s="106" t="s">
        <v>185</v>
      </c>
      <c r="G16" s="106" t="s">
        <v>180</v>
      </c>
      <c r="H16" s="106" t="s">
        <v>179</v>
      </c>
      <c r="I16" s="106"/>
      <c r="J16" s="88"/>
      <c r="K16" s="88"/>
      <c r="L16" s="88"/>
      <c r="M16" s="88"/>
      <c r="N16" s="88"/>
      <c r="O16" s="88"/>
      <c r="P16" s="106" t="s">
        <v>41</v>
      </c>
    </row>
    <row r="17" spans="2:16" ht="14.1" customHeight="1" x14ac:dyDescent="0.25">
      <c r="B17" s="25" t="s">
        <v>42</v>
      </c>
      <c r="C17" s="108">
        <v>0.65625</v>
      </c>
      <c r="D17" s="108">
        <v>0.65833333333333333</v>
      </c>
      <c r="E17" s="108">
        <v>0.6875</v>
      </c>
      <c r="F17" s="108">
        <v>0.71111111111111114</v>
      </c>
      <c r="G17" s="108">
        <v>0.83888888888888891</v>
      </c>
      <c r="H17" s="108">
        <v>0.1875</v>
      </c>
      <c r="I17" s="89"/>
      <c r="J17" s="89"/>
      <c r="K17" s="89"/>
      <c r="L17" s="89"/>
      <c r="M17" s="89"/>
      <c r="N17" s="89"/>
      <c r="O17" s="89"/>
      <c r="P17" s="108">
        <v>0.19236111111111112</v>
      </c>
    </row>
    <row r="18" spans="2:16" ht="14.1" customHeight="1" x14ac:dyDescent="0.25">
      <c r="B18" s="25" t="s">
        <v>43</v>
      </c>
      <c r="C18" s="106">
        <v>16858</v>
      </c>
      <c r="D18" s="106">
        <f>C18+1</f>
        <v>16859</v>
      </c>
      <c r="E18" s="106">
        <f t="shared" ref="E18" si="0">D19+1</f>
        <v>16872</v>
      </c>
      <c r="F18" s="106">
        <f>E19+1</f>
        <v>16887</v>
      </c>
      <c r="G18" s="106">
        <f>F19+1</f>
        <v>16973</v>
      </c>
      <c r="H18" s="106">
        <f t="shared" ref="H18" si="1">G19+1</f>
        <v>17198</v>
      </c>
      <c r="I18" s="106"/>
      <c r="J18" s="88"/>
      <c r="K18" s="88"/>
      <c r="L18" s="88"/>
      <c r="M18" s="88"/>
      <c r="N18" s="88"/>
      <c r="O18" s="88"/>
      <c r="P18" s="106">
        <f>MAX(C18:O19)+1</f>
        <v>17203</v>
      </c>
    </row>
    <row r="19" spans="2:16" ht="14.1" customHeight="1" thickBot="1" x14ac:dyDescent="0.3">
      <c r="B19" s="9" t="s">
        <v>44</v>
      </c>
      <c r="C19" s="90"/>
      <c r="D19" s="106">
        <v>16871</v>
      </c>
      <c r="E19" s="113">
        <v>16886</v>
      </c>
      <c r="F19" s="113">
        <v>16972</v>
      </c>
      <c r="G19" s="113">
        <v>17197</v>
      </c>
      <c r="H19" s="113">
        <f>H18+4</f>
        <v>17202</v>
      </c>
      <c r="I19" s="113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13</v>
      </c>
      <c r="E20" s="23">
        <f t="shared" ref="E20:O20" si="2">IF(ISNUMBER(E18),E19-E18+1,"")</f>
        <v>15</v>
      </c>
      <c r="F20" s="23">
        <f t="shared" si="2"/>
        <v>86</v>
      </c>
      <c r="G20" s="23">
        <f t="shared" si="2"/>
        <v>225</v>
      </c>
      <c r="H20" s="23">
        <f t="shared" si="2"/>
        <v>5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0" t="s">
        <v>46</v>
      </c>
      <c r="C22" s="25" t="s">
        <v>21</v>
      </c>
      <c r="D22" s="25" t="s">
        <v>23</v>
      </c>
      <c r="E22" s="25" t="s">
        <v>47</v>
      </c>
      <c r="F22" s="151" t="s">
        <v>48</v>
      </c>
      <c r="G22" s="151"/>
      <c r="H22" s="151"/>
      <c r="I22" s="151"/>
      <c r="J22" s="25" t="s">
        <v>21</v>
      </c>
      <c r="K22" s="25" t="s">
        <v>23</v>
      </c>
      <c r="L22" s="25" t="s">
        <v>47</v>
      </c>
      <c r="M22" s="151" t="s">
        <v>48</v>
      </c>
      <c r="N22" s="151"/>
      <c r="O22" s="151"/>
      <c r="P22" s="151"/>
    </row>
    <row r="23" spans="2:16" ht="13.5" customHeight="1" x14ac:dyDescent="0.25">
      <c r="B23" s="150"/>
      <c r="C23" s="107">
        <f>D18+5</f>
        <v>16864</v>
      </c>
      <c r="D23" s="107">
        <f>C23+3</f>
        <v>16867</v>
      </c>
      <c r="E23" s="107" t="s">
        <v>49</v>
      </c>
      <c r="F23" s="149" t="s">
        <v>187</v>
      </c>
      <c r="G23" s="149"/>
      <c r="H23" s="149"/>
      <c r="I23" s="149"/>
      <c r="J23" s="123"/>
      <c r="K23" s="123"/>
      <c r="L23" s="120" t="s">
        <v>50</v>
      </c>
      <c r="M23" s="149" t="s">
        <v>173</v>
      </c>
      <c r="N23" s="149"/>
      <c r="O23" s="149"/>
      <c r="P23" s="149"/>
    </row>
    <row r="24" spans="2:16" ht="13.5" customHeight="1" x14ac:dyDescent="0.25">
      <c r="B24" s="150"/>
      <c r="C24" s="126"/>
      <c r="D24" s="126"/>
      <c r="E24" s="120" t="s">
        <v>51</v>
      </c>
      <c r="F24" s="149" t="s">
        <v>173</v>
      </c>
      <c r="G24" s="149"/>
      <c r="H24" s="149"/>
      <c r="I24" s="149"/>
      <c r="J24" s="123"/>
      <c r="K24" s="123"/>
      <c r="L24" s="120" t="s">
        <v>52</v>
      </c>
      <c r="M24" s="149" t="s">
        <v>173</v>
      </c>
      <c r="N24" s="149"/>
      <c r="O24" s="149"/>
      <c r="P24" s="149"/>
    </row>
    <row r="25" spans="2:16" ht="13.5" customHeight="1" x14ac:dyDescent="0.25">
      <c r="B25" s="150"/>
      <c r="C25" s="126">
        <f>D23+1</f>
        <v>16868</v>
      </c>
      <c r="D25" s="126">
        <f>C25+3</f>
        <v>16871</v>
      </c>
      <c r="E25" s="120" t="s">
        <v>52</v>
      </c>
      <c r="F25" s="149" t="s">
        <v>188</v>
      </c>
      <c r="G25" s="149"/>
      <c r="H25" s="149"/>
      <c r="I25" s="149"/>
      <c r="J25" s="123"/>
      <c r="K25" s="123"/>
      <c r="L25" s="120" t="s">
        <v>51</v>
      </c>
      <c r="M25" s="149" t="s">
        <v>173</v>
      </c>
      <c r="N25" s="149"/>
      <c r="O25" s="149"/>
      <c r="P25" s="149"/>
    </row>
    <row r="26" spans="2:16" ht="13.5" customHeight="1" x14ac:dyDescent="0.25">
      <c r="B26" s="150"/>
      <c r="C26" s="126"/>
      <c r="D26" s="126"/>
      <c r="E26" s="120" t="s">
        <v>50</v>
      </c>
      <c r="F26" s="149" t="s">
        <v>173</v>
      </c>
      <c r="G26" s="149"/>
      <c r="H26" s="149"/>
      <c r="I26" s="149"/>
      <c r="J26" s="123"/>
      <c r="K26" s="123"/>
      <c r="L26" s="120" t="s">
        <v>49</v>
      </c>
      <c r="M26" s="149" t="s">
        <v>173</v>
      </c>
      <c r="N26" s="149"/>
      <c r="O26" s="149"/>
      <c r="P26" s="14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1" t="s">
        <v>53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0">
        <v>0.3354166666666667</v>
      </c>
      <c r="D30" s="101">
        <v>0.11180555555555556</v>
      </c>
      <c r="E30" s="116"/>
      <c r="F30" s="101"/>
      <c r="G30" s="101"/>
      <c r="H30" s="116"/>
      <c r="I30" s="101"/>
      <c r="J30" s="116"/>
      <c r="K30" s="117"/>
      <c r="L30" s="116"/>
      <c r="M30" s="116"/>
      <c r="N30" s="116"/>
      <c r="O30" s="116"/>
      <c r="P30" s="114">
        <f>SUM(C30:J30,L30:N30)</f>
        <v>0.44722222222222224</v>
      </c>
    </row>
    <row r="31" spans="2:16" ht="14.1" customHeight="1" x14ac:dyDescent="0.25">
      <c r="B31" s="26" t="s">
        <v>172</v>
      </c>
      <c r="C31" s="210">
        <v>0.34861111111111115</v>
      </c>
      <c r="D31" s="209">
        <v>0.1277777777777778</v>
      </c>
      <c r="E31" s="92"/>
      <c r="F31" s="92"/>
      <c r="G31" s="92"/>
      <c r="H31" s="92"/>
      <c r="I31" s="92"/>
      <c r="J31" s="92"/>
      <c r="K31" s="209">
        <v>2.361111111111111E-2</v>
      </c>
      <c r="L31" s="92"/>
      <c r="M31" s="92"/>
      <c r="N31" s="92"/>
      <c r="O31" s="93"/>
      <c r="P31" s="114">
        <f>SUM(C31:N31)</f>
        <v>0.50000000000000011</v>
      </c>
    </row>
    <row r="32" spans="2:16" ht="14.1" customHeight="1" x14ac:dyDescent="0.25">
      <c r="B32" s="26" t="s">
        <v>68</v>
      </c>
      <c r="C32" s="124"/>
      <c r="D32" s="122"/>
      <c r="E32" s="94"/>
      <c r="F32" s="94"/>
      <c r="G32" s="122"/>
      <c r="H32" s="94"/>
      <c r="I32" s="122"/>
      <c r="J32" s="94"/>
      <c r="K32" s="94"/>
      <c r="L32" s="94"/>
      <c r="M32" s="94"/>
      <c r="N32" s="94"/>
      <c r="O32" s="95"/>
      <c r="P32" s="114">
        <f>SUM(C32:N32)</f>
        <v>0</v>
      </c>
    </row>
    <row r="33" spans="2:16" ht="14.1" customHeight="1" thickBot="1" x14ac:dyDescent="0.3">
      <c r="B33" s="26" t="s">
        <v>69</v>
      </c>
      <c r="C33" s="128"/>
      <c r="D33" s="96"/>
      <c r="E33" s="96"/>
      <c r="F33" s="96"/>
      <c r="G33" s="96"/>
      <c r="H33" s="96"/>
      <c r="I33" s="127"/>
      <c r="J33" s="96"/>
      <c r="K33" s="96"/>
      <c r="L33" s="96"/>
      <c r="M33" s="96"/>
      <c r="N33" s="96"/>
      <c r="O33" s="97"/>
      <c r="P33" s="115">
        <f>SUM(C33:N33)</f>
        <v>0</v>
      </c>
    </row>
    <row r="34" spans="2:16" ht="14.1" customHeight="1" x14ac:dyDescent="0.25">
      <c r="B34" s="75" t="s">
        <v>170</v>
      </c>
      <c r="C34" s="99">
        <f>C31-C32-C33</f>
        <v>0.34861111111111115</v>
      </c>
      <c r="D34" s="99">
        <f t="shared" ref="D34:P34" si="3">D31-D32-D33</f>
        <v>0.1277777777777778</v>
      </c>
      <c r="E34" s="99">
        <f t="shared" si="3"/>
        <v>0</v>
      </c>
      <c r="F34" s="99">
        <f t="shared" si="3"/>
        <v>0</v>
      </c>
      <c r="G34" s="99">
        <f t="shared" si="3"/>
        <v>0</v>
      </c>
      <c r="H34" s="99">
        <f t="shared" si="3"/>
        <v>0</v>
      </c>
      <c r="I34" s="99">
        <f t="shared" si="3"/>
        <v>0</v>
      </c>
      <c r="J34" s="99">
        <f t="shared" si="3"/>
        <v>0</v>
      </c>
      <c r="K34" s="99">
        <f t="shared" si="3"/>
        <v>2.361111111111111E-2</v>
      </c>
      <c r="L34" s="99">
        <f t="shared" si="3"/>
        <v>0</v>
      </c>
      <c r="M34" s="99">
        <f t="shared" si="3"/>
        <v>0</v>
      </c>
      <c r="N34" s="99">
        <f t="shared" si="3"/>
        <v>0</v>
      </c>
      <c r="O34" s="98"/>
      <c r="P34" s="76">
        <f t="shared" si="3"/>
        <v>0.50000000000000011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66" t="s">
        <v>70</v>
      </c>
      <c r="C36" s="153" t="s">
        <v>190</v>
      </c>
      <c r="D36" s="153"/>
      <c r="E36" s="153"/>
      <c r="F36" s="153"/>
      <c r="G36" s="153"/>
      <c r="H36" s="153"/>
      <c r="I36" s="153"/>
      <c r="J36" s="153"/>
      <c r="K36" s="152"/>
      <c r="L36" s="152"/>
      <c r="M36" s="152"/>
      <c r="N36" s="152"/>
      <c r="O36" s="152"/>
      <c r="P36" s="152"/>
    </row>
    <row r="37" spans="2:16" ht="18" customHeight="1" x14ac:dyDescent="0.25">
      <c r="B37" s="167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25">
      <c r="B38" s="167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25">
      <c r="B39" s="167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25">
      <c r="B40" s="167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25">
      <c r="B41" s="168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4" t="s">
        <v>71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</row>
    <row r="44" spans="2:16" ht="14.1" customHeight="1" x14ac:dyDescent="0.25">
      <c r="B44" s="157" t="s">
        <v>192</v>
      </c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9"/>
    </row>
    <row r="45" spans="2:16" ht="14.1" customHeight="1" x14ac:dyDescent="0.25">
      <c r="B45" s="160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2:16" ht="14.1" customHeight="1" x14ac:dyDescent="0.25"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5"/>
    </row>
    <row r="47" spans="2:16" ht="14.1" customHeight="1" x14ac:dyDescent="0.25">
      <c r="B47" s="163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5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82"/>
      <c r="C52" s="183"/>
      <c r="D52" s="161"/>
      <c r="E52" s="161"/>
      <c r="F52" s="161"/>
      <c r="G52" s="183"/>
      <c r="H52" s="183"/>
      <c r="I52" s="183"/>
      <c r="J52" s="183"/>
      <c r="K52" s="183"/>
      <c r="L52" s="183"/>
      <c r="M52" s="183"/>
      <c r="N52" s="183"/>
      <c r="O52" s="183"/>
      <c r="P52" s="184"/>
    </row>
    <row r="53" spans="2:16" ht="14.1" customHeight="1" thickTop="1" thickBot="1" x14ac:dyDescent="0.3">
      <c r="B53" s="185" t="s">
        <v>169</v>
      </c>
      <c r="C53" s="186"/>
      <c r="D53" s="121">
        <v>1.64</v>
      </c>
      <c r="E53" s="121"/>
      <c r="F53" s="125"/>
      <c r="G53" s="189"/>
      <c r="H53" s="190"/>
      <c r="I53" s="190"/>
      <c r="J53" s="190"/>
      <c r="K53" s="190"/>
      <c r="L53" s="190"/>
      <c r="M53" s="190"/>
      <c r="N53" s="190"/>
      <c r="O53" s="190"/>
      <c r="P53" s="191"/>
    </row>
    <row r="54" spans="2:16" ht="14.1" customHeight="1" thickTop="1" thickBot="1" x14ac:dyDescent="0.3">
      <c r="B54" s="187" t="s">
        <v>168</v>
      </c>
      <c r="C54" s="188"/>
      <c r="D54" s="188"/>
      <c r="E54" s="188"/>
      <c r="F54" s="125">
        <v>917</v>
      </c>
      <c r="G54" s="192"/>
      <c r="H54" s="193"/>
      <c r="I54" s="193"/>
      <c r="J54" s="193"/>
      <c r="K54" s="193"/>
      <c r="L54" s="193"/>
      <c r="M54" s="193"/>
      <c r="N54" s="193"/>
      <c r="O54" s="193"/>
      <c r="P54" s="194"/>
    </row>
    <row r="55" spans="2:16" ht="13.5" customHeight="1" thickTop="1" x14ac:dyDescent="0.25"/>
    <row r="56" spans="2:16" ht="17.25" customHeight="1" x14ac:dyDescent="0.25">
      <c r="B56" s="169" t="s">
        <v>72</v>
      </c>
      <c r="C56" s="169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0" t="s">
        <v>73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2"/>
      <c r="N57" s="173" t="s">
        <v>74</v>
      </c>
      <c r="O57" s="171"/>
      <c r="P57" s="174"/>
    </row>
    <row r="58" spans="2:16" ht="17.100000000000001" customHeight="1" x14ac:dyDescent="0.25">
      <c r="B58" s="175" t="s">
        <v>75</v>
      </c>
      <c r="C58" s="176"/>
      <c r="D58" s="177"/>
      <c r="E58" s="175" t="s">
        <v>76</v>
      </c>
      <c r="F58" s="176"/>
      <c r="G58" s="177"/>
      <c r="H58" s="176" t="s">
        <v>77</v>
      </c>
      <c r="I58" s="176"/>
      <c r="J58" s="176"/>
      <c r="K58" s="178" t="s">
        <v>78</v>
      </c>
      <c r="L58" s="176"/>
      <c r="M58" s="179"/>
      <c r="N58" s="180"/>
      <c r="O58" s="176"/>
      <c r="P58" s="181"/>
    </row>
    <row r="59" spans="2:16" ht="20.100000000000001" customHeight="1" x14ac:dyDescent="0.25">
      <c r="B59" s="195" t="s">
        <v>79</v>
      </c>
      <c r="C59" s="196"/>
      <c r="D59" s="33" t="b">
        <v>1</v>
      </c>
      <c r="E59" s="195" t="s">
        <v>80</v>
      </c>
      <c r="F59" s="196"/>
      <c r="G59" s="33" t="b">
        <v>1</v>
      </c>
      <c r="H59" s="197" t="s">
        <v>81</v>
      </c>
      <c r="I59" s="196"/>
      <c r="J59" s="33" t="b">
        <v>1</v>
      </c>
      <c r="K59" s="197" t="s">
        <v>82</v>
      </c>
      <c r="L59" s="196"/>
      <c r="M59" s="33" t="b">
        <v>1</v>
      </c>
      <c r="N59" s="198" t="s">
        <v>83</v>
      </c>
      <c r="O59" s="196"/>
      <c r="P59" s="33" t="b">
        <v>1</v>
      </c>
    </row>
    <row r="60" spans="2:16" ht="20.100000000000001" customHeight="1" x14ac:dyDescent="0.25">
      <c r="B60" s="195" t="s">
        <v>84</v>
      </c>
      <c r="C60" s="196"/>
      <c r="D60" s="33" t="b">
        <v>1</v>
      </c>
      <c r="E60" s="195" t="s">
        <v>85</v>
      </c>
      <c r="F60" s="196"/>
      <c r="G60" s="33" t="b">
        <v>1</v>
      </c>
      <c r="H60" s="197" t="s">
        <v>86</v>
      </c>
      <c r="I60" s="196"/>
      <c r="J60" s="33" t="b">
        <v>1</v>
      </c>
      <c r="K60" s="197" t="s">
        <v>87</v>
      </c>
      <c r="L60" s="196"/>
      <c r="M60" s="33" t="b">
        <v>1</v>
      </c>
      <c r="N60" s="198" t="s">
        <v>88</v>
      </c>
      <c r="O60" s="196"/>
      <c r="P60" s="33" t="b">
        <v>1</v>
      </c>
    </row>
    <row r="61" spans="2:16" ht="20.100000000000001" customHeight="1" x14ac:dyDescent="0.25">
      <c r="B61" s="195" t="s">
        <v>89</v>
      </c>
      <c r="C61" s="196"/>
      <c r="D61" s="33" t="b">
        <v>1</v>
      </c>
      <c r="E61" s="195" t="s">
        <v>90</v>
      </c>
      <c r="F61" s="196"/>
      <c r="G61" s="33" t="b">
        <v>1</v>
      </c>
      <c r="H61" s="197" t="s">
        <v>91</v>
      </c>
      <c r="I61" s="196"/>
      <c r="J61" s="33" t="b">
        <v>1</v>
      </c>
      <c r="K61" s="197" t="s">
        <v>92</v>
      </c>
      <c r="L61" s="196"/>
      <c r="M61" s="33" t="b">
        <v>1</v>
      </c>
      <c r="N61" s="198" t="s">
        <v>93</v>
      </c>
      <c r="O61" s="196"/>
      <c r="P61" s="33" t="b">
        <v>1</v>
      </c>
    </row>
    <row r="62" spans="2:16" ht="20.100000000000001" customHeight="1" x14ac:dyDescent="0.25">
      <c r="B62" s="197" t="s">
        <v>91</v>
      </c>
      <c r="C62" s="196"/>
      <c r="D62" s="33" t="b">
        <v>1</v>
      </c>
      <c r="E62" s="195" t="s">
        <v>94</v>
      </c>
      <c r="F62" s="196"/>
      <c r="G62" s="33" t="b">
        <v>1</v>
      </c>
      <c r="H62" s="197" t="s">
        <v>95</v>
      </c>
      <c r="I62" s="196"/>
      <c r="J62" s="33" t="b">
        <v>0</v>
      </c>
      <c r="K62" s="197" t="s">
        <v>96</v>
      </c>
      <c r="L62" s="196"/>
      <c r="M62" s="33" t="b">
        <v>1</v>
      </c>
      <c r="N62" s="198" t="s">
        <v>86</v>
      </c>
      <c r="O62" s="196"/>
      <c r="P62" s="33" t="b">
        <v>1</v>
      </c>
    </row>
    <row r="63" spans="2:16" ht="20.100000000000001" customHeight="1" x14ac:dyDescent="0.25">
      <c r="B63" s="197" t="s">
        <v>97</v>
      </c>
      <c r="C63" s="196"/>
      <c r="D63" s="33" t="b">
        <v>1</v>
      </c>
      <c r="E63" s="195" t="s">
        <v>98</v>
      </c>
      <c r="F63" s="196"/>
      <c r="G63" s="33" t="b">
        <v>1</v>
      </c>
      <c r="H63" s="38"/>
      <c r="I63" s="39"/>
      <c r="J63" s="40"/>
      <c r="K63" s="197" t="s">
        <v>99</v>
      </c>
      <c r="L63" s="196"/>
      <c r="M63" s="33" t="b">
        <v>1</v>
      </c>
      <c r="N63" s="198" t="s">
        <v>167</v>
      </c>
      <c r="O63" s="196"/>
      <c r="P63" s="33" t="b">
        <v>1</v>
      </c>
    </row>
    <row r="64" spans="2:16" ht="20.100000000000001" customHeight="1" x14ac:dyDescent="0.25">
      <c r="B64" s="197" t="s">
        <v>100</v>
      </c>
      <c r="C64" s="196"/>
      <c r="D64" s="33" t="b">
        <v>0</v>
      </c>
      <c r="E64" s="195" t="s">
        <v>101</v>
      </c>
      <c r="F64" s="196"/>
      <c r="G64" s="33" t="b">
        <v>1</v>
      </c>
      <c r="H64" s="41"/>
      <c r="I64" s="42"/>
      <c r="J64" s="43"/>
      <c r="K64" s="205" t="s">
        <v>102</v>
      </c>
      <c r="L64" s="206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95" t="s">
        <v>165</v>
      </c>
      <c r="F65" s="196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99" t="s">
        <v>108</v>
      </c>
      <c r="C69" s="199"/>
      <c r="D69" s="51"/>
      <c r="E69" s="51"/>
      <c r="F69" s="201" t="s">
        <v>109</v>
      </c>
      <c r="G69" s="203" t="s">
        <v>110</v>
      </c>
      <c r="H69" s="51"/>
      <c r="I69" s="199" t="s">
        <v>111</v>
      </c>
      <c r="J69" s="199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0"/>
      <c r="C70" s="200"/>
      <c r="D70" s="55"/>
      <c r="E70" s="56"/>
      <c r="F70" s="202"/>
      <c r="G70" s="204"/>
      <c r="H70" s="57"/>
      <c r="I70" s="200"/>
      <c r="J70" s="200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2">
        <v>-152.38499999999999</v>
      </c>
      <c r="D72" s="102">
        <v>-154.07</v>
      </c>
      <c r="E72" s="81" t="s">
        <v>121</v>
      </c>
      <c r="F72" s="102">
        <v>20</v>
      </c>
      <c r="G72" s="102">
        <v>18.899999999999999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2">
        <v>-135.08500000000001</v>
      </c>
      <c r="D73" s="102">
        <v>-138.898</v>
      </c>
      <c r="E73" s="82" t="s">
        <v>125</v>
      </c>
      <c r="F73" s="104">
        <v>22</v>
      </c>
      <c r="G73" s="104">
        <v>27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2">
        <v>-205.73</v>
      </c>
      <c r="D74" s="102">
        <v>-206.89099999999999</v>
      </c>
      <c r="E74" s="82" t="s">
        <v>130</v>
      </c>
      <c r="F74" s="105">
        <v>20</v>
      </c>
      <c r="G74" s="105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2">
        <v>-112.07899999999999</v>
      </c>
      <c r="D75" s="102">
        <v>-113.643</v>
      </c>
      <c r="E75" s="82" t="s">
        <v>135</v>
      </c>
      <c r="F75" s="105">
        <v>50</v>
      </c>
      <c r="G75" s="105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2">
        <v>24.956</v>
      </c>
      <c r="D76" s="102">
        <v>23.085999999999999</v>
      </c>
      <c r="E76" s="82" t="s">
        <v>140</v>
      </c>
      <c r="F76" s="105">
        <v>40</v>
      </c>
      <c r="G76" s="105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2">
        <v>29.774000000000001</v>
      </c>
      <c r="D77" s="102">
        <v>27.314</v>
      </c>
      <c r="E77" s="82" t="s">
        <v>145</v>
      </c>
      <c r="F77" s="105">
        <v>180</v>
      </c>
      <c r="G77" s="105">
        <v>190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2">
        <v>21.213000000000001</v>
      </c>
      <c r="D78" s="102">
        <v>19.594000000000001</v>
      </c>
      <c r="E78" s="82" t="s">
        <v>150</v>
      </c>
      <c r="F78" s="118"/>
      <c r="G78" s="118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2">
        <v>22.181999999999999</v>
      </c>
      <c r="D79" s="102">
        <v>20.481000000000002</v>
      </c>
      <c r="E79" s="81" t="s">
        <v>155</v>
      </c>
      <c r="F79" s="102">
        <v>17</v>
      </c>
      <c r="G79" s="102">
        <v>12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3">
        <v>1.8700000000000001E-5</v>
      </c>
      <c r="D80" s="103">
        <v>1.9000000000000001E-5</v>
      </c>
      <c r="E80" s="82" t="s">
        <v>160</v>
      </c>
      <c r="F80" s="104">
        <v>32</v>
      </c>
      <c r="G80" s="104">
        <v>55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45" t="s">
        <v>164</v>
      </c>
      <c r="C84" s="145"/>
    </row>
    <row r="85" spans="2:16" ht="15" customHeight="1" x14ac:dyDescent="0.25">
      <c r="B85" s="146" t="s">
        <v>183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</row>
    <row r="86" spans="2:16" ht="15" customHeight="1" x14ac:dyDescent="0.25">
      <c r="B86" s="135" t="s">
        <v>182</v>
      </c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7"/>
    </row>
    <row r="87" spans="2:16" ht="15" customHeight="1" x14ac:dyDescent="0.25">
      <c r="B87" s="135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7"/>
    </row>
    <row r="88" spans="2:16" ht="15" customHeight="1" x14ac:dyDescent="0.25">
      <c r="B88" s="129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1"/>
    </row>
    <row r="89" spans="2:16" ht="15" customHeight="1" x14ac:dyDescent="0.25"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</row>
    <row r="91" spans="2:16" ht="15" customHeight="1" x14ac:dyDescent="0.25">
      <c r="B91" s="129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1"/>
    </row>
    <row r="92" spans="2:16" ht="15" customHeight="1" x14ac:dyDescent="0.25">
      <c r="B92" s="129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1"/>
    </row>
    <row r="93" spans="2:16" ht="15" customHeight="1" x14ac:dyDescent="0.25">
      <c r="B93" s="129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1"/>
    </row>
    <row r="94" spans="2:16" ht="15" customHeight="1" x14ac:dyDescent="0.25">
      <c r="B94" s="129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1"/>
    </row>
    <row r="95" spans="2:16" ht="15" customHeight="1" x14ac:dyDescent="0.25">
      <c r="B95" s="129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1"/>
    </row>
    <row r="96" spans="2:16" ht="15" customHeight="1" x14ac:dyDescent="0.25">
      <c r="B96" s="129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1"/>
    </row>
    <row r="97" spans="2:16" ht="15" customHeight="1" x14ac:dyDescent="0.25">
      <c r="B97" s="129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1"/>
    </row>
    <row r="98" spans="2:16" ht="15" customHeight="1" x14ac:dyDescent="0.25">
      <c r="B98" s="129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1"/>
    </row>
    <row r="99" spans="2:16" ht="15" customHeight="1" x14ac:dyDescent="0.25">
      <c r="B99" s="132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2024-05-14T04:42:25Z</dcterms:modified>
</cp:coreProperties>
</file>