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I19" i="1" s="1"/>
  <c r="F18" i="1" l="1"/>
  <c r="P18" i="1" l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<sst xmlns="http://schemas.openxmlformats.org/spreadsheetml/2006/main" count="217" uniqueCount="196">
  <si>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</si>
  <si>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</si>
  <si>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</si>
  <si>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</si>
  <si>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</si>
  <si>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</si>
  <si>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</si>
  <si>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</si>
  <si>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</si>
  <si>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</si>
  <si>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</si>
  <si>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</si>
  <si>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</si>
  <si>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</si>
  <si>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</si>
  <si>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</si>
  <si>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</si>
  <si>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</si>
  <si>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</si>
  <si>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</si>
  <si>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</si>
  <si>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</si>
  <si>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</si>
  <si>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</si>
  <si>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</si>
  <si>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</si>
  <si>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</si>
  <si>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</si>
  <si>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</si>
  <si>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</si>
  <si>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</si>
  <si>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</si>
  <si>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</si>
  <si>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</si>
  <si>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</si>
  <si>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</si>
  <si>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</si>
  <si>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</si>
  <si>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</si>
  <si>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</si>
  <si>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</si>
  <si>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</si>
  <si>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</si>
  <si>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</si>
  <si>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</si>
  <si>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</si>
  <si>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</si>
  <si>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</si>
  <si>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</si>
  <si>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</si>
  <si>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</si>
  <si>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</si>
  <si>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</si>
  <si>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</si>
  <si>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</si>
  <si>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</si>
  <si>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</si>
  <si>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</si>
  <si>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</si>
  <si>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</si>
  <si>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</si>
  <si>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</si>
  <si>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</si>
  <si>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</si>
  <si>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</si>
  <si>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</si>
  <si>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</si>
  <si>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</si>
  <si>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</si>
  <si>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</si>
  <si>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</si>
  <si>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</si>
  <si>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</si>
  <si>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</si>
  <si>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</si>
  <si>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</si>
  <si>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</si>
  <si>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</si>
  <si>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</si>
  <si>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</si>
  <si>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</si>
  <si>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</si>
  <si>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</si>
  <si>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</si>
  <si>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</si>
  <si>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</si>
  <si>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</si>
  <si>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</si>
  <si>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</si>
  <si>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</si>
  <si>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</si>
  <si>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</si>
  <si>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</si>
  <si>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</si>
  <si>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</si>
  <si>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</si>
  <si>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</si>
  <si>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</si>
  <si>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</si>
  <si>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</si>
  <si>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</si>
  <si>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</si>
  <si>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</si>
  <si>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</si>
  <si>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</si>
  <si>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</si>
  <si>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</si>
  <si>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</si>
  <si>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</si>
  <si>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</si>
  <si>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</si>
  <si>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</si>
  <si>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</si>
  <si>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</si>
  <si>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</si>
  <si>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</si>
  <si>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</si>
  <si>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</si>
  <si>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</si>
  <si>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</si>
  <si>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</si>
  <si>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</si>
  <si>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</si>
  <si>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</si>
  <si>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</si>
  <si>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</si>
  <si>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</si>
  <si>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</si>
  <si>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</si>
  <si>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</si>
  <si>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</si>
  <si>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</si>
  <si>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</si>
  <si>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</si>
  <si>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</si>
  <si>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</si>
  <si>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</si>
  <si>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</si>
  <si>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</si>
  <si>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</si>
  <si>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</si>
  <si>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</si>
  <si>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</si>
  <si>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</si>
  <si>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</si>
  <si>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</si>
  <si>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</si>
  <si>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</si>
  <si>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</si>
  <si>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</si>
  <si>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</si>
  <si>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</si>
  <si>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</si>
  <si>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</si>
  <si>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</si>
  <si>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</si>
  <si>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</si>
  <si>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</si>
  <si>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</si>
  <si>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</si>
  <si>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</si>
  <si>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</si>
  <si>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</si>
  <si>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</si>
  <si>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</si>
  <si>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</si>
  <si>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</si>
  <si>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</si>
  <si>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</si>
  <si>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</si>
  <si>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</si>
  <si>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</si>
  <si>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</si>
  <si>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</si>
  <si>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</si>
  <si>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</si>
  <si>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</si>
  <si>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</si>
  <si>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</si>
  <si>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</si>
  <si>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</si>
  <si>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BLG</t>
    <phoneticPr fontId="3" type="noConversion"/>
  </si>
  <si>
    <t>TMT-MMA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</si>
  <si>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</si>
  <si>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</si>
  <si>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KSP</t>
    <phoneticPr fontId="3" type="noConversion"/>
  </si>
  <si>
    <t>KSP-MMA</t>
    <phoneticPr fontId="3" type="noConversion"/>
  </si>
  <si>
    <t>W</t>
    <phoneticPr fontId="3" type="noConversion"/>
  </si>
  <si>
    <t>1) 방풍막 연결(초반 다소 강풍 예보)</t>
    <phoneticPr fontId="3" type="noConversion"/>
  </si>
  <si>
    <t>NW</t>
    <phoneticPr fontId="3" type="noConversion"/>
  </si>
  <si>
    <t>E_014331</t>
    <phoneticPr fontId="3" type="noConversion"/>
  </si>
  <si>
    <t xml:space="preserve"> E_014331 비프음으로 노출중 망원경 이동</t>
    <phoneticPr fontId="3" type="noConversion"/>
  </si>
  <si>
    <t>M_014340-014341:T</t>
    <phoneticPr fontId="3" type="noConversion"/>
  </si>
  <si>
    <t>M_014344-014345:M</t>
    <phoneticPr fontId="3" type="noConversion"/>
  </si>
  <si>
    <t>NW</t>
    <phoneticPr fontId="3" type="noConversion"/>
  </si>
  <si>
    <t xml:space="preserve"> [18:38] 짙은 구름으로 중단및 대기  [20:05]MMA재개 이후 45행까지 관측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</si>
</sst>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177" fontId="49" fillId="7" borderId="15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0" fontId="35" fillId="4" borderId="1" xfId="0" applyFont="1" applyFill="1" applyBorder="1" applyAlignment="1" applyProtection="1">
      <alignment horizontal="center"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6" zoomScale="140" zoomScaleNormal="140" workbookViewId="0">
      <selection activeCell="G73" sqref="G73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5" t="s">
        <v>0</v>
      </c>
      <c r="C2" s="18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6">
        <v>45415</v>
      </c>
      <c r="D3" s="187"/>
      <c r="E3" s="1"/>
      <c r="F3" s="1"/>
      <c r="G3" s="1"/>
      <c r="H3" s="1"/>
      <c r="I3" s="1"/>
      <c r="J3" s="1"/>
      <c r="K3" s="36" t="s">
        <v>2</v>
      </c>
      <c r="L3" s="188">
        <f>(P31-(P32+P33))/P31*100</f>
        <v>87.373004354136427</v>
      </c>
      <c r="M3" s="188"/>
      <c r="N3" s="36" t="s">
        <v>3</v>
      </c>
      <c r="O3" s="188">
        <f>(P31-P33)/P31*100</f>
        <v>100</v>
      </c>
      <c r="P3" s="188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5" t="s">
        <v>6</v>
      </c>
      <c r="C7" s="18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1">
        <v>0.70486111111111116</v>
      </c>
      <c r="D9" s="112">
        <v>1.34</v>
      </c>
      <c r="E9" s="112">
        <v>20</v>
      </c>
      <c r="F9" s="112">
        <v>23</v>
      </c>
      <c r="G9" s="109" t="s">
        <v>189</v>
      </c>
      <c r="H9" s="113">
        <v>5.7</v>
      </c>
      <c r="I9" s="122">
        <v>21.9</v>
      </c>
      <c r="J9" s="11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9">
        <v>0.9375</v>
      </c>
      <c r="D10" s="210">
        <v>1.65</v>
      </c>
      <c r="E10" s="210">
        <v>16</v>
      </c>
      <c r="F10" s="210">
        <v>26</v>
      </c>
      <c r="G10" s="211" t="s">
        <v>194</v>
      </c>
      <c r="H10" s="210">
        <v>5.8</v>
      </c>
      <c r="I10" s="212"/>
      <c r="J10" s="21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4">
        <v>0.16666666666666666</v>
      </c>
      <c r="D11" s="215">
        <v>1.42</v>
      </c>
      <c r="E11" s="215">
        <v>13</v>
      </c>
      <c r="F11" s="215">
        <v>41</v>
      </c>
      <c r="G11" s="124" t="s">
        <v>187</v>
      </c>
      <c r="H11" s="215">
        <v>4.5999999999999996</v>
      </c>
      <c r="I11" s="216"/>
      <c r="J11" s="114">
        <f>IF(L11, 1, 0) + IF(M11, 2, 0) + IF(N11, 4, 0) + IF(O11, 8, 0) + IF(P11, 16, 0)</f>
        <v>8</v>
      </c>
      <c r="K11" s="86" t="b">
        <v>0</v>
      </c>
      <c r="L11" s="86" t="b">
        <v>0</v>
      </c>
      <c r="M11" s="86"/>
      <c r="N11" s="86" t="b">
        <v>0</v>
      </c>
      <c r="O11" s="86" t="b">
        <v>1</v>
      </c>
      <c r="P11" s="86"/>
    </row>
    <row r="12" spans="2:16" ht="14.25" customHeight="1" thickBot="1" x14ac:dyDescent="0.3">
      <c r="B12" s="10" t="s">
        <v>24</v>
      </c>
      <c r="C12" s="11">
        <f>(24-C9)+C11</f>
        <v>23.461805555555557</v>
      </c>
      <c r="D12" s="12">
        <f>AVERAGE(D9:D11)</f>
        <v>1.47</v>
      </c>
      <c r="E12" s="12">
        <f>AVERAGE(E9:E11)</f>
        <v>16.333333333333332</v>
      </c>
      <c r="F12" s="13">
        <f>AVERAGE(F9:F11)</f>
        <v>30</v>
      </c>
      <c r="G12" s="14"/>
      <c r="H12" s="15">
        <f>AVERAGE(H9:H11)</f>
        <v>5.3666666666666671</v>
      </c>
      <c r="I12" s="16"/>
      <c r="J12" s="17">
        <f>AVERAGE(J9:J11)</f>
        <v>3.3333333333333335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5" t="s">
        <v>25</v>
      </c>
      <c r="C14" s="18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21" t="s">
        <v>178</v>
      </c>
      <c r="D16" s="108" t="s">
        <v>179</v>
      </c>
      <c r="E16" s="108" t="s">
        <v>182</v>
      </c>
      <c r="F16" s="108" t="s">
        <v>186</v>
      </c>
      <c r="G16" s="108" t="s">
        <v>185</v>
      </c>
      <c r="H16" s="108" t="s">
        <v>181</v>
      </c>
      <c r="I16" s="108" t="s">
        <v>179</v>
      </c>
      <c r="J16" s="88"/>
      <c r="K16" s="88"/>
      <c r="L16" s="88"/>
      <c r="M16" s="88"/>
      <c r="N16" s="88"/>
      <c r="O16" s="88"/>
      <c r="P16" s="108" t="s">
        <v>41</v>
      </c>
    </row>
    <row r="17" spans="2:16" ht="14.1" customHeight="1" x14ac:dyDescent="0.25">
      <c r="B17" s="25" t="s">
        <v>42</v>
      </c>
      <c r="C17" s="110">
        <v>0.66180555555555554</v>
      </c>
      <c r="D17" s="110">
        <v>0.66319444444444442</v>
      </c>
      <c r="E17" s="208">
        <v>0.69305555555555554</v>
      </c>
      <c r="F17" s="208">
        <v>0.71527777777777779</v>
      </c>
      <c r="G17" s="208">
        <v>0.85763888888888884</v>
      </c>
      <c r="H17" s="208">
        <v>0.86805555555555547</v>
      </c>
      <c r="I17" s="110">
        <v>0.17361111111111113</v>
      </c>
      <c r="J17" s="89"/>
      <c r="K17" s="89"/>
      <c r="L17" s="89"/>
      <c r="M17" s="89"/>
      <c r="N17" s="89"/>
      <c r="O17" s="89"/>
      <c r="P17" s="110">
        <v>0.17847222222222223</v>
      </c>
    </row>
    <row r="18" spans="2:16" ht="14.1" customHeight="1" x14ac:dyDescent="0.25">
      <c r="B18" s="25" t="s">
        <v>43</v>
      </c>
      <c r="C18" s="108">
        <v>14277</v>
      </c>
      <c r="D18" s="108">
        <f>C18+1</f>
        <v>14278</v>
      </c>
      <c r="E18" s="108">
        <f>D19+1</f>
        <v>14283</v>
      </c>
      <c r="F18" s="108">
        <f t="shared" ref="F18" si="0">E19+1</f>
        <v>14296</v>
      </c>
      <c r="G18" s="108">
        <f t="shared" ref="G18" si="1">F19+1</f>
        <v>14332</v>
      </c>
      <c r="H18" s="108">
        <f t="shared" ref="H18" si="2">G19+1</f>
        <v>14339</v>
      </c>
      <c r="I18" s="108">
        <f>H19+1</f>
        <v>14538</v>
      </c>
      <c r="J18" s="88"/>
      <c r="K18" s="88"/>
      <c r="L18" s="88"/>
      <c r="M18" s="88"/>
      <c r="N18" s="88"/>
      <c r="O18" s="88"/>
      <c r="P18" s="108">
        <f>I19+1</f>
        <v>14543</v>
      </c>
    </row>
    <row r="19" spans="2:16" ht="14.1" customHeight="1" thickBot="1" x14ac:dyDescent="0.3">
      <c r="B19" s="9" t="s">
        <v>44</v>
      </c>
      <c r="C19" s="90"/>
      <c r="D19" s="108">
        <v>14282</v>
      </c>
      <c r="E19" s="115">
        <v>14295</v>
      </c>
      <c r="F19" s="115">
        <v>14331</v>
      </c>
      <c r="G19" s="115">
        <v>14338</v>
      </c>
      <c r="H19" s="115">
        <v>14537</v>
      </c>
      <c r="I19" s="115">
        <f>I18+4</f>
        <v>14542</v>
      </c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3">IF(ISNUMBER(E18),E19-E18+1,"")</f>
        <v>13</v>
      </c>
      <c r="F20" s="23">
        <f t="shared" si="3"/>
        <v>36</v>
      </c>
      <c r="G20" s="23">
        <f t="shared" si="3"/>
        <v>7</v>
      </c>
      <c r="H20" s="23">
        <f t="shared" si="3"/>
        <v>199</v>
      </c>
      <c r="I20" s="23">
        <f t="shared" si="3"/>
        <v>5</v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 t="str">
        <f t="shared" si="3"/>
        <v/>
      </c>
      <c r="O20" s="23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7" t="s">
        <v>46</v>
      </c>
      <c r="C22" s="25" t="s">
        <v>21</v>
      </c>
      <c r="D22" s="25" t="s">
        <v>23</v>
      </c>
      <c r="E22" s="25" t="s">
        <v>47</v>
      </c>
      <c r="F22" s="198" t="s">
        <v>48</v>
      </c>
      <c r="G22" s="198"/>
      <c r="H22" s="198"/>
      <c r="I22" s="198"/>
      <c r="J22" s="25" t="s">
        <v>21</v>
      </c>
      <c r="K22" s="25" t="s">
        <v>23</v>
      </c>
      <c r="L22" s="25" t="s">
        <v>47</v>
      </c>
      <c r="M22" s="198" t="s">
        <v>48</v>
      </c>
      <c r="N22" s="198"/>
      <c r="O22" s="198"/>
      <c r="P22" s="198"/>
    </row>
    <row r="23" spans="2:16" ht="13.5" customHeight="1" x14ac:dyDescent="0.25">
      <c r="B23" s="197"/>
      <c r="C23" s="109"/>
      <c r="D23" s="109"/>
      <c r="E23" s="109" t="s">
        <v>49</v>
      </c>
      <c r="F23" s="196" t="s">
        <v>173</v>
      </c>
      <c r="G23" s="196"/>
      <c r="H23" s="196"/>
      <c r="I23" s="196"/>
      <c r="J23" s="128"/>
      <c r="K23" s="128"/>
      <c r="L23" s="122" t="s">
        <v>50</v>
      </c>
      <c r="M23" s="196" t="s">
        <v>173</v>
      </c>
      <c r="N23" s="196"/>
      <c r="O23" s="196"/>
      <c r="P23" s="196"/>
    </row>
    <row r="24" spans="2:16" ht="13.5" customHeight="1" x14ac:dyDescent="0.25">
      <c r="B24" s="197"/>
      <c r="C24" s="122"/>
      <c r="D24" s="122"/>
      <c r="E24" s="122" t="s">
        <v>51</v>
      </c>
      <c r="F24" s="196" t="s">
        <v>173</v>
      </c>
      <c r="G24" s="196"/>
      <c r="H24" s="196"/>
      <c r="I24" s="196"/>
      <c r="J24" s="128"/>
      <c r="K24" s="128"/>
      <c r="L24" s="122" t="s">
        <v>52</v>
      </c>
      <c r="M24" s="196" t="s">
        <v>173</v>
      </c>
      <c r="N24" s="196"/>
      <c r="O24" s="196"/>
      <c r="P24" s="196"/>
    </row>
    <row r="25" spans="2:16" ht="13.5" customHeight="1" x14ac:dyDescent="0.25">
      <c r="B25" s="197"/>
      <c r="C25" s="122"/>
      <c r="D25" s="122"/>
      <c r="E25" s="122" t="s">
        <v>52</v>
      </c>
      <c r="F25" s="196" t="s">
        <v>173</v>
      </c>
      <c r="G25" s="196"/>
      <c r="H25" s="196"/>
      <c r="I25" s="196"/>
      <c r="J25" s="128"/>
      <c r="K25" s="128"/>
      <c r="L25" s="122" t="s">
        <v>51</v>
      </c>
      <c r="M25" s="196" t="s">
        <v>173</v>
      </c>
      <c r="N25" s="196"/>
      <c r="O25" s="196"/>
      <c r="P25" s="196"/>
    </row>
    <row r="26" spans="2:16" ht="13.5" customHeight="1" x14ac:dyDescent="0.25">
      <c r="B26" s="197"/>
      <c r="C26" s="122"/>
      <c r="D26" s="122"/>
      <c r="E26" s="122" t="s">
        <v>50</v>
      </c>
      <c r="F26" s="196" t="s">
        <v>180</v>
      </c>
      <c r="G26" s="196"/>
      <c r="H26" s="196"/>
      <c r="I26" s="196"/>
      <c r="J26" s="128"/>
      <c r="K26" s="128"/>
      <c r="L26" s="122" t="s">
        <v>49</v>
      </c>
      <c r="M26" s="196" t="s">
        <v>173</v>
      </c>
      <c r="N26" s="196"/>
      <c r="O26" s="196"/>
      <c r="P26" s="19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5" t="s">
        <v>53</v>
      </c>
      <c r="C28" s="185"/>
      <c r="D28" s="1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0.3034722222222222</v>
      </c>
      <c r="D30" s="102">
        <v>0.13472222222222222</v>
      </c>
      <c r="E30" s="118"/>
      <c r="F30" s="118"/>
      <c r="G30" s="102"/>
      <c r="H30" s="118"/>
      <c r="I30" s="118"/>
      <c r="J30" s="118"/>
      <c r="K30" s="119"/>
      <c r="L30" s="118"/>
      <c r="M30" s="118"/>
      <c r="N30" s="118"/>
      <c r="O30" s="118"/>
      <c r="P30" s="116">
        <f>SUM(C30:J30,L30:N30)</f>
        <v>0.43819444444444444</v>
      </c>
    </row>
    <row r="31" spans="2:16" ht="14.1" customHeight="1" x14ac:dyDescent="0.25">
      <c r="B31" s="26" t="s">
        <v>172</v>
      </c>
      <c r="C31" s="217">
        <v>0.3034722222222222</v>
      </c>
      <c r="D31" s="125">
        <v>7.0833333333333331E-2</v>
      </c>
      <c r="E31" s="92"/>
      <c r="F31" s="125">
        <v>0.10416666666666667</v>
      </c>
      <c r="G31" s="92"/>
      <c r="H31" s="92"/>
      <c r="I31" s="92"/>
      <c r="J31" s="92"/>
      <c r="K31" s="92"/>
      <c r="L31" s="92"/>
      <c r="M31" s="92"/>
      <c r="N31" s="92"/>
      <c r="O31" s="93"/>
      <c r="P31" s="116">
        <f>SUM(C31:N31)</f>
        <v>0.47847222222222224</v>
      </c>
    </row>
    <row r="32" spans="2:16" ht="14.1" customHeight="1" x14ac:dyDescent="0.25">
      <c r="B32" s="26" t="s">
        <v>68</v>
      </c>
      <c r="C32" s="127"/>
      <c r="D32" s="126">
        <v>6.0416666666666667E-2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16">
        <f>SUM(C32:N32)</f>
        <v>6.0416666666666667E-2</v>
      </c>
    </row>
    <row r="33" spans="2:16" ht="14.1" customHeight="1" thickBot="1" x14ac:dyDescent="0.3">
      <c r="B33" s="26" t="s">
        <v>69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117">
        <f>SUM(C33:N33)</f>
        <v>0</v>
      </c>
    </row>
    <row r="34" spans="2:16" ht="14.1" customHeight="1" x14ac:dyDescent="0.25">
      <c r="B34" s="75" t="s">
        <v>170</v>
      </c>
      <c r="C34" s="100">
        <f>C31-C32-C33</f>
        <v>0.3034722222222222</v>
      </c>
      <c r="D34" s="100">
        <f t="shared" ref="D34:P34" si="4">D31-D32-D33</f>
        <v>1.0416666666666664E-2</v>
      </c>
      <c r="E34" s="100">
        <f t="shared" si="4"/>
        <v>0</v>
      </c>
      <c r="F34" s="100">
        <f t="shared" si="4"/>
        <v>0.10416666666666667</v>
      </c>
      <c r="G34" s="100">
        <f t="shared" si="4"/>
        <v>0</v>
      </c>
      <c r="H34" s="100">
        <f t="shared" si="4"/>
        <v>0</v>
      </c>
      <c r="I34" s="100">
        <f t="shared" si="4"/>
        <v>0</v>
      </c>
      <c r="J34" s="100">
        <f t="shared" si="4"/>
        <v>0</v>
      </c>
      <c r="K34" s="100">
        <f t="shared" si="4"/>
        <v>0</v>
      </c>
      <c r="L34" s="100">
        <f t="shared" si="4"/>
        <v>0</v>
      </c>
      <c r="M34" s="100">
        <f t="shared" si="4"/>
        <v>0</v>
      </c>
      <c r="N34" s="100">
        <f t="shared" si="4"/>
        <v>0</v>
      </c>
      <c r="O34" s="99"/>
      <c r="P34" s="76">
        <f t="shared" si="4"/>
        <v>0.41805555555555557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0" t="s">
        <v>70</v>
      </c>
      <c r="C36" s="183" t="s">
        <v>190</v>
      </c>
      <c r="D36" s="183"/>
      <c r="E36" s="183" t="s">
        <v>192</v>
      </c>
      <c r="F36" s="183"/>
      <c r="G36" s="183" t="s">
        <v>193</v>
      </c>
      <c r="H36" s="183"/>
      <c r="I36" s="184"/>
      <c r="J36" s="184"/>
      <c r="K36" s="179"/>
      <c r="L36" s="179"/>
      <c r="M36" s="179"/>
      <c r="N36" s="179"/>
      <c r="O36" s="179"/>
      <c r="P36" s="179"/>
    </row>
    <row r="37" spans="2:16" ht="18" customHeight="1" x14ac:dyDescent="0.25">
      <c r="B37" s="181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2:16" ht="18" customHeight="1" x14ac:dyDescent="0.25">
      <c r="B38" s="181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2:16" ht="18" customHeight="1" x14ac:dyDescent="0.25">
      <c r="B39" s="181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2:16" ht="18" customHeight="1" x14ac:dyDescent="0.25">
      <c r="B40" s="181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0" t="s">
        <v>71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2:16" ht="14.1" customHeight="1" x14ac:dyDescent="0.25">
      <c r="B44" s="173" t="s">
        <v>195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</row>
    <row r="45" spans="2:16" ht="14.1" customHeight="1" x14ac:dyDescent="0.25">
      <c r="B45" s="154" t="s">
        <v>191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" customHeight="1" x14ac:dyDescent="0.25">
      <c r="B46" s="176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8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</row>
    <row r="49" spans="2:16" ht="14.1" customHeight="1" x14ac:dyDescent="0.25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6"/>
    </row>
    <row r="50" spans="2:16" ht="14.1" customHeight="1" x14ac:dyDescent="0.25"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2:16" ht="14.1" customHeight="1" x14ac:dyDescent="0.25"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2:16" ht="14.1" customHeight="1" thickBot="1" x14ac:dyDescent="0.3">
      <c r="B52" s="157"/>
      <c r="C52" s="158"/>
      <c r="D52" s="155"/>
      <c r="E52" s="155"/>
      <c r="F52" s="155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" customHeight="1" thickTop="1" thickBot="1" x14ac:dyDescent="0.3">
      <c r="B53" s="160" t="s">
        <v>169</v>
      </c>
      <c r="C53" s="161"/>
      <c r="D53" s="123"/>
      <c r="E53" s="123"/>
      <c r="F53" s="103"/>
      <c r="G53" s="164"/>
      <c r="H53" s="165"/>
      <c r="I53" s="165"/>
      <c r="J53" s="165"/>
      <c r="K53" s="165"/>
      <c r="L53" s="165"/>
      <c r="M53" s="165"/>
      <c r="N53" s="165"/>
      <c r="O53" s="165"/>
      <c r="P53" s="166"/>
    </row>
    <row r="54" spans="2:16" ht="14.1" customHeight="1" thickTop="1" thickBot="1" x14ac:dyDescent="0.3">
      <c r="B54" s="162" t="s">
        <v>168</v>
      </c>
      <c r="C54" s="163"/>
      <c r="D54" s="163"/>
      <c r="E54" s="163"/>
      <c r="F54" s="218">
        <v>1204</v>
      </c>
      <c r="G54" s="167"/>
      <c r="H54" s="168"/>
      <c r="I54" s="168"/>
      <c r="J54" s="168"/>
      <c r="K54" s="168"/>
      <c r="L54" s="168"/>
      <c r="M54" s="168"/>
      <c r="N54" s="168"/>
      <c r="O54" s="168"/>
      <c r="P54" s="169"/>
    </row>
    <row r="55" spans="2:16" ht="13.5" customHeight="1" thickTop="1" x14ac:dyDescent="0.25"/>
    <row r="56" spans="2:16" ht="17.25" customHeight="1" x14ac:dyDescent="0.25">
      <c r="B56" s="141" t="s">
        <v>72</v>
      </c>
      <c r="C56" s="14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2" t="s">
        <v>73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4"/>
      <c r="N57" s="145" t="s">
        <v>74</v>
      </c>
      <c r="O57" s="143"/>
      <c r="P57" s="146"/>
    </row>
    <row r="58" spans="2:16" ht="17.100000000000001" customHeight="1" x14ac:dyDescent="0.25">
      <c r="B58" s="147" t="s">
        <v>75</v>
      </c>
      <c r="C58" s="148"/>
      <c r="D58" s="149"/>
      <c r="E58" s="147" t="s">
        <v>76</v>
      </c>
      <c r="F58" s="148"/>
      <c r="G58" s="149"/>
      <c r="H58" s="148" t="s">
        <v>77</v>
      </c>
      <c r="I58" s="148"/>
      <c r="J58" s="148"/>
      <c r="K58" s="150" t="s">
        <v>78</v>
      </c>
      <c r="L58" s="148"/>
      <c r="M58" s="151"/>
      <c r="N58" s="152"/>
      <c r="O58" s="148"/>
      <c r="P58" s="153"/>
    </row>
    <row r="59" spans="2:16" ht="20.100000000000001" customHeight="1" x14ac:dyDescent="0.25">
      <c r="B59" s="129" t="s">
        <v>79</v>
      </c>
      <c r="C59" s="130"/>
      <c r="D59" s="33" t="b">
        <v>1</v>
      </c>
      <c r="E59" s="129" t="s">
        <v>80</v>
      </c>
      <c r="F59" s="130"/>
      <c r="G59" s="33" t="b">
        <v>1</v>
      </c>
      <c r="H59" s="137" t="s">
        <v>81</v>
      </c>
      <c r="I59" s="130"/>
      <c r="J59" s="33" t="b">
        <v>1</v>
      </c>
      <c r="K59" s="137" t="s">
        <v>82</v>
      </c>
      <c r="L59" s="130"/>
      <c r="M59" s="33" t="b">
        <v>1</v>
      </c>
      <c r="N59" s="138" t="s">
        <v>83</v>
      </c>
      <c r="O59" s="130"/>
      <c r="P59" s="33" t="b">
        <v>1</v>
      </c>
    </row>
    <row r="60" spans="2:16" ht="20.100000000000001" customHeight="1" x14ac:dyDescent="0.25">
      <c r="B60" s="129" t="s">
        <v>84</v>
      </c>
      <c r="C60" s="130"/>
      <c r="D60" s="33" t="b">
        <v>1</v>
      </c>
      <c r="E60" s="129" t="s">
        <v>85</v>
      </c>
      <c r="F60" s="130"/>
      <c r="G60" s="33" t="b">
        <v>1</v>
      </c>
      <c r="H60" s="137" t="s">
        <v>86</v>
      </c>
      <c r="I60" s="130"/>
      <c r="J60" s="33" t="b">
        <v>1</v>
      </c>
      <c r="K60" s="137" t="s">
        <v>87</v>
      </c>
      <c r="L60" s="130"/>
      <c r="M60" s="33" t="b">
        <v>1</v>
      </c>
      <c r="N60" s="138" t="s">
        <v>88</v>
      </c>
      <c r="O60" s="130"/>
      <c r="P60" s="33" t="b">
        <v>1</v>
      </c>
    </row>
    <row r="61" spans="2:16" ht="20.100000000000001" customHeight="1" x14ac:dyDescent="0.25">
      <c r="B61" s="129" t="s">
        <v>89</v>
      </c>
      <c r="C61" s="130"/>
      <c r="D61" s="33" t="b">
        <v>1</v>
      </c>
      <c r="E61" s="129" t="s">
        <v>90</v>
      </c>
      <c r="F61" s="130"/>
      <c r="G61" s="33" t="b">
        <v>1</v>
      </c>
      <c r="H61" s="137" t="s">
        <v>91</v>
      </c>
      <c r="I61" s="130"/>
      <c r="J61" s="33" t="b">
        <v>1</v>
      </c>
      <c r="K61" s="137" t="s">
        <v>92</v>
      </c>
      <c r="L61" s="130"/>
      <c r="M61" s="33" t="b">
        <v>1</v>
      </c>
      <c r="N61" s="138" t="s">
        <v>93</v>
      </c>
      <c r="O61" s="130"/>
      <c r="P61" s="33" t="b">
        <v>1</v>
      </c>
    </row>
    <row r="62" spans="2:16" ht="20.100000000000001" customHeight="1" x14ac:dyDescent="0.25">
      <c r="B62" s="137" t="s">
        <v>91</v>
      </c>
      <c r="C62" s="130"/>
      <c r="D62" s="33" t="b">
        <v>1</v>
      </c>
      <c r="E62" s="129" t="s">
        <v>94</v>
      </c>
      <c r="F62" s="130"/>
      <c r="G62" s="33" t="b">
        <v>1</v>
      </c>
      <c r="H62" s="137" t="s">
        <v>95</v>
      </c>
      <c r="I62" s="130"/>
      <c r="J62" s="33" t="b">
        <v>0</v>
      </c>
      <c r="K62" s="137" t="s">
        <v>96</v>
      </c>
      <c r="L62" s="130"/>
      <c r="M62" s="33" t="b">
        <v>1</v>
      </c>
      <c r="N62" s="138" t="s">
        <v>86</v>
      </c>
      <c r="O62" s="130"/>
      <c r="P62" s="33" t="b">
        <v>1</v>
      </c>
    </row>
    <row r="63" spans="2:16" ht="20.100000000000001" customHeight="1" x14ac:dyDescent="0.25">
      <c r="B63" s="137" t="s">
        <v>97</v>
      </c>
      <c r="C63" s="130"/>
      <c r="D63" s="33" t="b">
        <v>1</v>
      </c>
      <c r="E63" s="129" t="s">
        <v>98</v>
      </c>
      <c r="F63" s="130"/>
      <c r="G63" s="33" t="b">
        <v>1</v>
      </c>
      <c r="H63" s="38"/>
      <c r="I63" s="39"/>
      <c r="J63" s="40"/>
      <c r="K63" s="137" t="s">
        <v>99</v>
      </c>
      <c r="L63" s="130"/>
      <c r="M63" s="33" t="b">
        <v>1</v>
      </c>
      <c r="N63" s="138" t="s">
        <v>167</v>
      </c>
      <c r="O63" s="130"/>
      <c r="P63" s="33" t="b">
        <v>1</v>
      </c>
    </row>
    <row r="64" spans="2:16" ht="20.100000000000001" customHeight="1" x14ac:dyDescent="0.25">
      <c r="B64" s="137" t="s">
        <v>100</v>
      </c>
      <c r="C64" s="130"/>
      <c r="D64" s="33" t="b">
        <v>0</v>
      </c>
      <c r="E64" s="129" t="s">
        <v>101</v>
      </c>
      <c r="F64" s="130"/>
      <c r="G64" s="33" t="b">
        <v>1</v>
      </c>
      <c r="H64" s="41"/>
      <c r="I64" s="42"/>
      <c r="J64" s="43"/>
      <c r="K64" s="139" t="s">
        <v>102</v>
      </c>
      <c r="L64" s="140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29" t="s">
        <v>165</v>
      </c>
      <c r="F65" s="130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1" t="s">
        <v>108</v>
      </c>
      <c r="C69" s="131"/>
      <c r="D69" s="51"/>
      <c r="E69" s="51"/>
      <c r="F69" s="133" t="s">
        <v>109</v>
      </c>
      <c r="G69" s="135" t="s">
        <v>110</v>
      </c>
      <c r="H69" s="51"/>
      <c r="I69" s="131" t="s">
        <v>111</v>
      </c>
      <c r="J69" s="131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2"/>
      <c r="C70" s="132"/>
      <c r="D70" s="55"/>
      <c r="E70" s="56"/>
      <c r="F70" s="134"/>
      <c r="G70" s="136"/>
      <c r="H70" s="57"/>
      <c r="I70" s="132"/>
      <c r="J70" s="132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4">
        <v>-151.46600000000001</v>
      </c>
      <c r="D72" s="104">
        <v>-153.49799999999999</v>
      </c>
      <c r="E72" s="81" t="s">
        <v>121</v>
      </c>
      <c r="F72" s="104">
        <v>21.4</v>
      </c>
      <c r="G72" s="104">
        <v>19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4">
        <v>-133.67500000000001</v>
      </c>
      <c r="D73" s="104">
        <v>-137.774</v>
      </c>
      <c r="E73" s="82" t="s">
        <v>125</v>
      </c>
      <c r="F73" s="106">
        <v>10</v>
      </c>
      <c r="G73" s="106">
        <v>26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4">
        <v>-205.464</v>
      </c>
      <c r="D74" s="104">
        <v>-206.58600000000001</v>
      </c>
      <c r="E74" s="82" t="s">
        <v>130</v>
      </c>
      <c r="F74" s="107">
        <v>20</v>
      </c>
      <c r="G74" s="107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4">
        <v>-111.803</v>
      </c>
      <c r="D75" s="104">
        <v>-113.254</v>
      </c>
      <c r="E75" s="82" t="s">
        <v>135</v>
      </c>
      <c r="F75" s="107">
        <v>50</v>
      </c>
      <c r="G75" s="107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4">
        <v>26.489000000000001</v>
      </c>
      <c r="D76" s="104">
        <v>23.835000000000001</v>
      </c>
      <c r="E76" s="82" t="s">
        <v>140</v>
      </c>
      <c r="F76" s="107">
        <v>40</v>
      </c>
      <c r="G76" s="107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4">
        <v>31.315999999999999</v>
      </c>
      <c r="D77" s="104">
        <v>28.132999999999999</v>
      </c>
      <c r="E77" s="82" t="s">
        <v>145</v>
      </c>
      <c r="F77" s="107">
        <v>180</v>
      </c>
      <c r="G77" s="107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4">
        <v>22.853000000000002</v>
      </c>
      <c r="D78" s="104">
        <v>20.37</v>
      </c>
      <c r="E78" s="82" t="s">
        <v>150</v>
      </c>
      <c r="F78" s="120"/>
      <c r="G78" s="120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4">
        <v>23.763000000000002</v>
      </c>
      <c r="D79" s="104">
        <v>21.239000000000001</v>
      </c>
      <c r="E79" s="81" t="s">
        <v>155</v>
      </c>
      <c r="F79" s="104">
        <v>23</v>
      </c>
      <c r="G79" s="104">
        <v>15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5">
        <v>1.8499999999999999E-5</v>
      </c>
      <c r="D80" s="105">
        <v>1.8700000000000001E-5</v>
      </c>
      <c r="E80" s="82" t="s">
        <v>160</v>
      </c>
      <c r="F80" s="106">
        <v>19</v>
      </c>
      <c r="G80" s="106">
        <v>43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9" t="s">
        <v>164</v>
      </c>
      <c r="C84" s="189"/>
    </row>
    <row r="85" spans="2:16" ht="15" customHeight="1" x14ac:dyDescent="0.25">
      <c r="B85" s="190" t="s">
        <v>188</v>
      </c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2"/>
    </row>
    <row r="86" spans="2:16" ht="15" customHeight="1" x14ac:dyDescent="0.25">
      <c r="B86" s="193" t="s">
        <v>183</v>
      </c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5"/>
    </row>
    <row r="87" spans="2:16" ht="15" customHeight="1" x14ac:dyDescent="0.25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205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2:16" ht="15" customHeight="1" x14ac:dyDescent="0.25">
      <c r="B89" s="205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19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5"/>
    </row>
    <row r="91" spans="2:16" ht="15" customHeight="1" x14ac:dyDescent="0.25">
      <c r="B91" s="199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1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2024-05-04T04:20:33Z</dcterms:modified>
</cp:coreProperties>
</file>