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F18" i="1" l="1"/>
  <c r="G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<sst xmlns="http://schemas.openxmlformats.org/spreadsheetml/2006/main" count="215" uniqueCount="199">
  <si>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</si>
  <si>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</si>
  <si>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</si>
  <si>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</si>
  <si>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</si>
  <si>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</si>
  <si>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</si>
  <si>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</si>
  <si>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</si>
  <si>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</si>
  <si>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</si>
  <si>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</si>
  <si>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</si>
  <si>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</si>
  <si>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</si>
  <si>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</si>
  <si>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</si>
  <si>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</si>
  <si>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</si>
  <si>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</si>
  <si>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</si>
  <si>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</si>
  <si>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</si>
  <si>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</si>
  <si>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</si>
  <si>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</si>
  <si>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</si>
  <si>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</si>
  <si>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</si>
  <si>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</si>
  <si>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</si>
  <si>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</si>
  <si>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</si>
  <si>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</si>
  <si>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</si>
  <si>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</si>
  <si>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</si>
  <si>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</si>
  <si>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</si>
  <si>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</si>
  <si>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</si>
  <si>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</si>
  <si>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</si>
  <si>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</si>
  <si>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</si>
  <si>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</si>
  <si>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</si>
  <si>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</si>
  <si>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</si>
  <si>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</si>
  <si>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</si>
  <si>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</si>
  <si>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</si>
  <si>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</si>
  <si>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</si>
  <si>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</si>
  <si>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</si>
  <si>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</si>
  <si>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</si>
  <si>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</si>
  <si>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</si>
  <si>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</si>
  <si>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</si>
  <si>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</si>
  <si>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</si>
  <si>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</si>
  <si>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</si>
  <si>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</si>
  <si>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</si>
  <si>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</si>
  <si>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</si>
  <si>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</si>
  <si>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</si>
  <si>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</si>
  <si>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</si>
  <si>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</si>
  <si>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</si>
  <si>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</si>
  <si>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</si>
  <si>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</si>
  <si>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</si>
  <si>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</si>
  <si>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</si>
  <si>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</si>
  <si>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</si>
  <si>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</si>
  <si>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</si>
  <si>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</si>
  <si>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</si>
  <si>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</si>
  <si>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</si>
  <si>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</si>
  <si>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</si>
  <si>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</si>
  <si>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</si>
  <si>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</si>
  <si>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</si>
  <si>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</si>
  <si>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</si>
  <si>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</si>
  <si>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</si>
  <si>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</si>
  <si>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</si>
  <si>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</si>
  <si>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</si>
  <si>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</si>
  <si>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</si>
  <si>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</si>
  <si>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</si>
  <si>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</si>
  <si>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</si>
  <si>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</si>
  <si>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</si>
  <si>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</si>
  <si>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</si>
  <si>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</si>
  <si>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</si>
  <si>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</si>
  <si>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</si>
  <si>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</si>
  <si>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</si>
  <si>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</si>
  <si>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</si>
  <si>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</si>
  <si>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</si>
  <si>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</si>
  <si>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</si>
  <si>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</si>
  <si>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</si>
  <si>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</si>
  <si>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</si>
  <si>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</si>
  <si>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</si>
  <si>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</si>
  <si>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</si>
  <si>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</si>
  <si>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</si>
  <si>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</si>
  <si>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</si>
  <si>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</si>
  <si>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</si>
  <si>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</si>
  <si>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</si>
  <si>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</si>
  <si>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</si>
  <si>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</si>
  <si>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</si>
  <si>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</si>
  <si>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</si>
  <si>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</si>
  <si>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</si>
  <si>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</si>
  <si>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</si>
  <si>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</si>
  <si>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</si>
  <si>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</si>
  <si>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</si>
  <si>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</si>
  <si>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</si>
  <si>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</si>
  <si>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</si>
  <si>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</si>
  <si>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</si>
  <si>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</si>
  <si>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</si>
  <si>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</si>
  <si>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</si>
  <si>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</si>
  <si>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</si>
  <si>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</si>
  <si>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</si>
  <si>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</si>
  <si>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</si>
  <si>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</si>
  <si>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</si>
  <si>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</si>
  <si>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</si>
  <si>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</si>
  <si>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</si>
  <si>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</si>
  <si>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 xml:space="preserve">임상규 </t>
    <phoneticPr fontId="3" type="noConversion"/>
  </si>
  <si>
    <t>현대섭</t>
    <phoneticPr fontId="3" type="noConversion"/>
  </si>
  <si>
    <t>/  /  /  /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</si>
  <si>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</si>
  <si>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</si>
  <si>
    <t>S</t>
    <phoneticPr fontId="3" type="noConversion"/>
  </si>
  <si>
    <t>BLG</t>
    <phoneticPr fontId="3" type="noConversion"/>
  </si>
  <si>
    <t>SE</t>
    <phoneticPr fontId="3" type="noConversion"/>
  </si>
  <si>
    <t>ALL</t>
    <phoneticPr fontId="3" type="noConversion"/>
  </si>
  <si>
    <t xml:space="preserve">20S/28K 35S/26K 50S/23K  </t>
    <phoneticPr fontId="3" type="noConversion"/>
  </si>
  <si>
    <t xml:space="preserve">35S/32K 50S/26K </t>
    <phoneticPr fontId="3" type="noConversion"/>
  </si>
  <si>
    <t>TMT-MMA</t>
    <phoneticPr fontId="3" type="noConversion"/>
  </si>
  <si>
    <t>ENG-MMA</t>
    <phoneticPr fontId="3" type="noConversion"/>
  </si>
  <si>
    <t>ENG-KSP</t>
    <phoneticPr fontId="3" type="noConversion"/>
  </si>
  <si>
    <t>Z_12025-12028</t>
    <phoneticPr fontId="3" type="noConversion"/>
  </si>
  <si>
    <t>Z_12033-12040</t>
    <phoneticPr fontId="3" type="noConversion"/>
  </si>
  <si>
    <t>SE</t>
    <phoneticPr fontId="3" type="noConversion"/>
  </si>
  <si>
    <t xml:space="preserve">60S/26K  40S/26K 25S/25K  </t>
    <phoneticPr fontId="3" type="noConversion"/>
  </si>
  <si>
    <t xml:space="preserve">60S/28K 35S/27K 20S/27K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</si>
</sst>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84" sqref="E84"/>
    </sheetView>
  </sheetViews>
  <sheetFormatPr defaultColWidth="0" defaultRowHeight="11.25" zeroHeight="1" x14ac:dyDescent="0.25"/>
  <cols>
    <col min="1" max="1" width="0.7109375" style="37" customWidth="1"/>
    <col min="2" max="2" width="7.7109375" style="37" customWidth="1"/>
    <col min="3" max="16" width="6.7109375" style="37" customWidth="1"/>
    <col min="17" max="17" width="0.7109375" style="37" customWidth="1"/>
    <col min="18" max="18" width="9.140625" style="37" hidden="1" customWidth="1"/>
    <col min="19" max="16384" width="9.140625" style="37" hidden="1"/>
  </cols>
  <sheetData>
    <row r="1" spans="2:16" ht="13.5" customHeight="1" x14ac:dyDescent="0.25"/>
    <row r="2" spans="2:16" ht="14.25" customHeight="1" thickBot="1" x14ac:dyDescent="0.3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8">
        <v>45406</v>
      </c>
      <c r="D3" s="159"/>
      <c r="E3" s="1"/>
      <c r="F3" s="1"/>
      <c r="G3" s="1"/>
      <c r="H3" s="1"/>
      <c r="I3" s="1"/>
      <c r="J3" s="1"/>
      <c r="K3" s="38" t="s">
        <v>2</v>
      </c>
      <c r="L3" s="160">
        <f>(P31-(P32+P33))/P31*100</f>
        <v>100</v>
      </c>
      <c r="M3" s="160"/>
      <c r="N3" s="38" t="s">
        <v>3</v>
      </c>
      <c r="O3" s="160">
        <f>(P31-P33)/P31*100</f>
        <v>100</v>
      </c>
      <c r="P3" s="160"/>
    </row>
    <row r="4" spans="2:16" ht="14.25" customHeight="1" x14ac:dyDescent="0.25">
      <c r="B4" s="24" t="s">
        <v>4</v>
      </c>
      <c r="C4" s="2" t="s">
        <v>180</v>
      </c>
      <c r="D4" s="3" t="s">
        <v>181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9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94">
        <v>0.70277777777777783</v>
      </c>
      <c r="D9" s="195">
        <v>2.52</v>
      </c>
      <c r="E9" s="195">
        <v>14.4</v>
      </c>
      <c r="F9" s="195">
        <v>39</v>
      </c>
      <c r="G9" s="190" t="s">
        <v>185</v>
      </c>
      <c r="H9" s="196">
        <v>3.8</v>
      </c>
      <c r="I9" s="193">
        <v>99</v>
      </c>
      <c r="J9" s="197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5" customFormat="1" ht="14.25" customHeight="1" x14ac:dyDescent="0.25">
      <c r="B10" s="86" t="s">
        <v>22</v>
      </c>
      <c r="C10" s="201">
        <v>0.9375</v>
      </c>
      <c r="D10" s="196">
        <v>2.23</v>
      </c>
      <c r="E10" s="196">
        <v>12</v>
      </c>
      <c r="F10" s="196">
        <v>60</v>
      </c>
      <c r="G10" s="193" t="s">
        <v>187</v>
      </c>
      <c r="H10" s="196">
        <v>2</v>
      </c>
      <c r="I10" s="202"/>
      <c r="J10" s="197">
        <f>IF(L10, 1, 0) + IF(M10, 2, 0) + IF(N10, 4, 0) + IF(O10, 8, 0) + IF(P10, 16, 0)</f>
        <v>1</v>
      </c>
      <c r="K10" s="8" t="b">
        <v>1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5" customFormat="1" ht="14.25" customHeight="1" thickBot="1" x14ac:dyDescent="0.3">
      <c r="B11" s="87" t="s">
        <v>23</v>
      </c>
      <c r="C11" s="205">
        <v>0.18333333333333335</v>
      </c>
      <c r="D11" s="204">
        <v>1.7</v>
      </c>
      <c r="E11" s="204">
        <v>8.6</v>
      </c>
      <c r="F11" s="204">
        <v>82</v>
      </c>
      <c r="G11" s="193" t="s">
        <v>196</v>
      </c>
      <c r="H11" s="204">
        <v>3.3</v>
      </c>
      <c r="I11" s="206"/>
      <c r="J11" s="197">
        <f>IF(L11, 1, 0) + IF(M11, 2, 0) + IF(N11, 4, 0) + IF(O11, 8, 0) + IF(P11, 16, 0)</f>
        <v>4</v>
      </c>
      <c r="K11" s="88" t="b">
        <v>1</v>
      </c>
      <c r="L11" s="88" t="b">
        <v>0</v>
      </c>
      <c r="M11" s="88"/>
      <c r="N11" s="88" t="b">
        <v>1</v>
      </c>
      <c r="O11" s="88" t="b">
        <v>0</v>
      </c>
      <c r="P11" s="88"/>
    </row>
    <row r="12" spans="2:16" ht="14.25" customHeight="1" thickBot="1" x14ac:dyDescent="0.3">
      <c r="B12" s="10" t="s">
        <v>24</v>
      </c>
      <c r="C12" s="11">
        <f>(24-C9)+C11</f>
        <v>23.480555555555554</v>
      </c>
      <c r="D12" s="12">
        <f>AVERAGE(D9:D11)</f>
        <v>2.15</v>
      </c>
      <c r="E12" s="12">
        <f>AVERAGE(E9:E11)</f>
        <v>11.666666666666666</v>
      </c>
      <c r="F12" s="13">
        <f>AVERAGE(F9:F11)</f>
        <v>60.333333333333336</v>
      </c>
      <c r="G12" s="14"/>
      <c r="H12" s="15">
        <f>AVERAGE(H9:H11)</f>
        <v>3.0333333333333332</v>
      </c>
      <c r="I12" s="16"/>
      <c r="J12" s="17">
        <f>AVERAGE(J9:J11)</f>
        <v>1.6666666666666667</v>
      </c>
      <c r="K12" s="89"/>
      <c r="L12" s="89"/>
      <c r="M12" s="89"/>
      <c r="N12" s="89"/>
      <c r="O12" s="89"/>
      <c r="P12" s="89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88" t="s">
        <v>178</v>
      </c>
      <c r="D16" s="189" t="s">
        <v>179</v>
      </c>
      <c r="E16" s="189" t="s">
        <v>191</v>
      </c>
      <c r="F16" s="189" t="s">
        <v>192</v>
      </c>
      <c r="G16" s="189" t="s">
        <v>193</v>
      </c>
      <c r="H16" s="189" t="s">
        <v>186</v>
      </c>
      <c r="I16" s="189" t="s">
        <v>188</v>
      </c>
      <c r="J16" s="90"/>
      <c r="K16" s="90"/>
      <c r="L16" s="90"/>
      <c r="M16" s="90"/>
      <c r="N16" s="90"/>
      <c r="O16" s="90"/>
      <c r="P16" s="189" t="s">
        <v>41</v>
      </c>
    </row>
    <row r="17" spans="2:16" ht="14.1" customHeight="1" x14ac:dyDescent="0.25">
      <c r="B17" s="25" t="s">
        <v>42</v>
      </c>
      <c r="C17" s="191">
        <v>0.65902777777777777</v>
      </c>
      <c r="D17" s="191">
        <v>0.66180555555555554</v>
      </c>
      <c r="E17" s="191">
        <v>0.70277777777777783</v>
      </c>
      <c r="F17" s="191">
        <v>0.72986111111111107</v>
      </c>
      <c r="G17" s="191">
        <v>0.87222222222222223</v>
      </c>
      <c r="H17" s="191">
        <v>0.9</v>
      </c>
      <c r="I17" s="191">
        <v>0.18333333333333335</v>
      </c>
      <c r="J17" s="91"/>
      <c r="K17" s="91"/>
      <c r="L17" s="91"/>
      <c r="M17" s="91"/>
      <c r="N17" s="91"/>
      <c r="O17" s="91"/>
      <c r="P17" s="191">
        <v>0.19791666666666666</v>
      </c>
    </row>
    <row r="18" spans="2:16" ht="14.1" customHeight="1" x14ac:dyDescent="0.25">
      <c r="B18" s="25" t="s">
        <v>43</v>
      </c>
      <c r="C18" s="189">
        <v>12008</v>
      </c>
      <c r="D18" s="189">
        <f>C18+1</f>
        <v>12009</v>
      </c>
      <c r="E18" s="189">
        <f>D19+1</f>
        <v>12019</v>
      </c>
      <c r="F18" s="189">
        <f>E19+1</f>
        <v>12031</v>
      </c>
      <c r="G18" s="189">
        <f t="shared" ref="G18" si="0">F19+1</f>
        <v>12093</v>
      </c>
      <c r="H18" s="189">
        <f>G19+1</f>
        <v>12111</v>
      </c>
      <c r="I18" s="189">
        <f>H19+1</f>
        <v>12296</v>
      </c>
      <c r="J18" s="90"/>
      <c r="K18" s="90"/>
      <c r="L18" s="90"/>
      <c r="M18" s="90"/>
      <c r="N18" s="90"/>
      <c r="O18" s="90"/>
      <c r="P18" s="189">
        <f>MAX(C18:O19)+1</f>
        <v>12307</v>
      </c>
    </row>
    <row r="19" spans="2:16" ht="14.1" customHeight="1" thickBot="1" x14ac:dyDescent="0.3">
      <c r="B19" s="9" t="s">
        <v>44</v>
      </c>
      <c r="C19" s="92"/>
      <c r="D19" s="189">
        <v>12018</v>
      </c>
      <c r="E19" s="199">
        <v>12030</v>
      </c>
      <c r="F19" s="199">
        <v>12092</v>
      </c>
      <c r="G19" s="199">
        <v>12110</v>
      </c>
      <c r="H19" s="199">
        <v>12295</v>
      </c>
      <c r="I19" s="199">
        <v>12306</v>
      </c>
      <c r="J19" s="93"/>
      <c r="K19" s="93"/>
      <c r="L19" s="93"/>
      <c r="M19" s="93"/>
      <c r="N19" s="90"/>
      <c r="O19" s="90"/>
      <c r="P19" s="92"/>
    </row>
    <row r="20" spans="2:16" ht="14.1" customHeight="1" thickBot="1" x14ac:dyDescent="0.3">
      <c r="B20" s="21" t="s">
        <v>45</v>
      </c>
      <c r="C20" s="20"/>
      <c r="D20" s="22">
        <f>IF(ISNUMBER(D18),D19-D18+1,"")</f>
        <v>10</v>
      </c>
      <c r="E20" s="23">
        <f t="shared" ref="E20:O20" si="1">IF(ISNUMBER(E18),E19-E18+1,"")</f>
        <v>12</v>
      </c>
      <c r="F20" s="23">
        <f t="shared" si="1"/>
        <v>62</v>
      </c>
      <c r="G20" s="23">
        <f t="shared" si="1"/>
        <v>18</v>
      </c>
      <c r="H20" s="23">
        <f t="shared" si="1"/>
        <v>185</v>
      </c>
      <c r="I20" s="23">
        <f t="shared" si="1"/>
        <v>11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5" t="s">
        <v>46</v>
      </c>
      <c r="C22" s="25" t="s">
        <v>21</v>
      </c>
      <c r="D22" s="25" t="s">
        <v>23</v>
      </c>
      <c r="E22" s="25" t="s">
        <v>47</v>
      </c>
      <c r="F22" s="166" t="s">
        <v>48</v>
      </c>
      <c r="G22" s="166"/>
      <c r="H22" s="166"/>
      <c r="I22" s="166"/>
      <c r="J22" s="25" t="s">
        <v>21</v>
      </c>
      <c r="K22" s="25" t="s">
        <v>23</v>
      </c>
      <c r="L22" s="25" t="s">
        <v>47</v>
      </c>
      <c r="M22" s="166" t="s">
        <v>48</v>
      </c>
      <c r="N22" s="166"/>
      <c r="O22" s="166"/>
      <c r="P22" s="166"/>
    </row>
    <row r="23" spans="2:16" ht="13.5" customHeight="1" x14ac:dyDescent="0.25">
      <c r="B23" s="165"/>
      <c r="C23" s="190">
        <v>12014</v>
      </c>
      <c r="D23" s="190">
        <v>12016</v>
      </c>
      <c r="E23" s="190" t="s">
        <v>49</v>
      </c>
      <c r="F23" s="192" t="s">
        <v>189</v>
      </c>
      <c r="G23" s="192"/>
      <c r="H23" s="192"/>
      <c r="I23" s="192"/>
      <c r="J23" s="193">
        <v>12296</v>
      </c>
      <c r="K23" s="193">
        <v>12298</v>
      </c>
      <c r="L23" s="193" t="s">
        <v>50</v>
      </c>
      <c r="M23" s="192" t="s">
        <v>197</v>
      </c>
      <c r="N23" s="192"/>
      <c r="O23" s="192"/>
      <c r="P23" s="192"/>
    </row>
    <row r="24" spans="2:16" ht="13.5" customHeight="1" x14ac:dyDescent="0.25">
      <c r="B24" s="165"/>
      <c r="C24" s="193"/>
      <c r="D24" s="193"/>
      <c r="E24" s="193" t="s">
        <v>51</v>
      </c>
      <c r="F24" s="192" t="s">
        <v>173</v>
      </c>
      <c r="G24" s="192"/>
      <c r="H24" s="192"/>
      <c r="I24" s="192"/>
      <c r="J24" s="193"/>
      <c r="K24" s="193"/>
      <c r="L24" s="193" t="s">
        <v>52</v>
      </c>
      <c r="M24" s="192" t="s">
        <v>173</v>
      </c>
      <c r="N24" s="192"/>
      <c r="O24" s="192"/>
      <c r="P24" s="192"/>
    </row>
    <row r="25" spans="2:16" ht="13.5" customHeight="1" x14ac:dyDescent="0.25">
      <c r="B25" s="165"/>
      <c r="C25" s="190">
        <v>12017</v>
      </c>
      <c r="D25" s="193">
        <v>12018</v>
      </c>
      <c r="E25" s="190" t="s">
        <v>52</v>
      </c>
      <c r="F25" s="192" t="s">
        <v>190</v>
      </c>
      <c r="G25" s="192"/>
      <c r="H25" s="192"/>
      <c r="I25" s="192"/>
      <c r="J25" s="193">
        <v>12299</v>
      </c>
      <c r="K25" s="193">
        <v>12301</v>
      </c>
      <c r="L25" s="193" t="s">
        <v>51</v>
      </c>
      <c r="M25" s="192" t="s">
        <v>198</v>
      </c>
      <c r="N25" s="192"/>
      <c r="O25" s="192"/>
      <c r="P25" s="192"/>
    </row>
    <row r="26" spans="2:16" ht="13.5" customHeight="1" x14ac:dyDescent="0.25">
      <c r="B26" s="165"/>
      <c r="C26" s="193"/>
      <c r="D26" s="193"/>
      <c r="E26" s="193" t="s">
        <v>50</v>
      </c>
      <c r="F26" s="192" t="s">
        <v>182</v>
      </c>
      <c r="G26" s="192"/>
      <c r="H26" s="192"/>
      <c r="I26" s="192"/>
      <c r="J26" s="193"/>
      <c r="K26" s="193"/>
      <c r="L26" s="193" t="s">
        <v>49</v>
      </c>
      <c r="M26" s="192" t="s">
        <v>182</v>
      </c>
      <c r="N26" s="192"/>
      <c r="O26" s="192"/>
      <c r="P26" s="19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7" t="s">
        <v>53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76">
        <v>0.27499999999999997</v>
      </c>
      <c r="D30" s="94"/>
      <c r="E30" s="94"/>
      <c r="F30" s="94"/>
      <c r="G30" s="94"/>
      <c r="H30" s="94"/>
      <c r="I30" s="94"/>
      <c r="J30" s="94"/>
      <c r="K30" s="95"/>
      <c r="L30" s="94"/>
      <c r="M30" s="94"/>
      <c r="N30" s="94"/>
      <c r="O30" s="177">
        <v>0.15416666666666667</v>
      </c>
      <c r="P30" s="31">
        <f>SUM(C30:J30,L30:N30)</f>
        <v>0.27499999999999997</v>
      </c>
    </row>
    <row r="31" spans="2:16" ht="14.1" customHeight="1" x14ac:dyDescent="0.25">
      <c r="B31" s="26" t="s">
        <v>172</v>
      </c>
      <c r="C31" s="207">
        <v>0.28333333333333333</v>
      </c>
      <c r="D31" s="200">
        <v>2.7777777777777776E-2</v>
      </c>
      <c r="E31" s="96"/>
      <c r="F31" s="200">
        <v>0.16944444444444443</v>
      </c>
      <c r="G31" s="96"/>
      <c r="H31" s="96"/>
      <c r="I31" s="96"/>
      <c r="J31" s="96"/>
      <c r="K31" s="96"/>
      <c r="L31" s="96"/>
      <c r="M31" s="96"/>
      <c r="N31" s="96"/>
      <c r="O31" s="97"/>
      <c r="P31" s="31">
        <f>SUM(C31:N31)</f>
        <v>0.48055555555555551</v>
      </c>
    </row>
    <row r="32" spans="2:16" ht="14.1" customHeight="1" x14ac:dyDescent="0.25">
      <c r="B32" s="26" t="s">
        <v>68</v>
      </c>
      <c r="C32" s="103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  <c r="P32" s="31">
        <f>SUM(C32:N32)</f>
        <v>0</v>
      </c>
    </row>
    <row r="33" spans="2:16" ht="14.1" customHeight="1" thickBot="1" x14ac:dyDescent="0.3">
      <c r="B33" s="26" t="s">
        <v>69</v>
      </c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2"/>
      <c r="P33" s="32">
        <f>SUM(C33:N33)</f>
        <v>0</v>
      </c>
    </row>
    <row r="34" spans="2:16" ht="14.1" customHeight="1" x14ac:dyDescent="0.25">
      <c r="B34" s="77" t="s">
        <v>170</v>
      </c>
      <c r="C34" s="105">
        <f>C31-C32-C33</f>
        <v>0.28333333333333333</v>
      </c>
      <c r="D34" s="105">
        <f t="shared" ref="D34:P34" si="2">D31-D32-D33</f>
        <v>2.7777777777777776E-2</v>
      </c>
      <c r="E34" s="105">
        <f t="shared" si="2"/>
        <v>0</v>
      </c>
      <c r="F34" s="105">
        <f t="shared" si="2"/>
        <v>0.16944444444444443</v>
      </c>
      <c r="G34" s="105">
        <f t="shared" si="2"/>
        <v>0</v>
      </c>
      <c r="H34" s="105">
        <f t="shared" si="2"/>
        <v>0</v>
      </c>
      <c r="I34" s="105">
        <f t="shared" si="2"/>
        <v>0</v>
      </c>
      <c r="J34" s="105">
        <f t="shared" si="2"/>
        <v>0</v>
      </c>
      <c r="K34" s="105">
        <f t="shared" si="2"/>
        <v>0</v>
      </c>
      <c r="L34" s="105">
        <f t="shared" si="2"/>
        <v>0</v>
      </c>
      <c r="M34" s="105">
        <f t="shared" si="2"/>
        <v>0</v>
      </c>
      <c r="N34" s="105">
        <f t="shared" si="2"/>
        <v>0</v>
      </c>
      <c r="O34" s="104"/>
      <c r="P34" s="78">
        <f t="shared" si="2"/>
        <v>0.48055555555555551</v>
      </c>
    </row>
    <row r="35" spans="2:16" ht="13.5" customHeight="1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2:16" ht="18" customHeight="1" x14ac:dyDescent="0.25">
      <c r="B36" s="153" t="s">
        <v>70</v>
      </c>
      <c r="C36" s="198" t="s">
        <v>194</v>
      </c>
      <c r="D36" s="198"/>
      <c r="E36" s="198" t="s">
        <v>195</v>
      </c>
      <c r="F36" s="198"/>
      <c r="G36" s="156"/>
      <c r="H36" s="156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2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6" t="s">
        <v>71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" customHeight="1" x14ac:dyDescent="0.25"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1"/>
    </row>
    <row r="46" spans="2:16" ht="14.1" customHeight="1" x14ac:dyDescent="0.25">
      <c r="B46" s="149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</row>
    <row r="47" spans="2:16" ht="14.1" customHeight="1" x14ac:dyDescent="0.25">
      <c r="B47" s="131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3"/>
    </row>
    <row r="48" spans="2:16" ht="14.1" customHeight="1" x14ac:dyDescent="0.25">
      <c r="B48" s="131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3"/>
    </row>
    <row r="49" spans="2:16" ht="14.1" customHeight="1" x14ac:dyDescent="0.25">
      <c r="B49" s="131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3"/>
    </row>
    <row r="50" spans="2:16" ht="14.1" customHeight="1" x14ac:dyDescent="0.25">
      <c r="B50" s="131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3"/>
    </row>
    <row r="51" spans="2:16" ht="14.1" customHeight="1" x14ac:dyDescent="0.25">
      <c r="B51" s="131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3"/>
    </row>
    <row r="52" spans="2:16" ht="14.1" customHeight="1" thickBot="1" x14ac:dyDescent="0.3">
      <c r="B52" s="134"/>
      <c r="C52" s="135"/>
      <c r="D52" s="132"/>
      <c r="E52" s="132"/>
      <c r="F52" s="132"/>
      <c r="G52" s="135"/>
      <c r="H52" s="135"/>
      <c r="I52" s="135"/>
      <c r="J52" s="135"/>
      <c r="K52" s="135"/>
      <c r="L52" s="135"/>
      <c r="M52" s="135"/>
      <c r="N52" s="135"/>
      <c r="O52" s="135"/>
      <c r="P52" s="136"/>
    </row>
    <row r="53" spans="2:16" ht="14.1" customHeight="1" thickTop="1" thickBot="1" x14ac:dyDescent="0.3">
      <c r="B53" s="137" t="s">
        <v>169</v>
      </c>
      <c r="C53" s="138"/>
      <c r="D53" s="181"/>
      <c r="E53" s="203">
        <v>1.3</v>
      </c>
      <c r="F53" s="181"/>
      <c r="G53" s="141"/>
      <c r="H53" s="138"/>
      <c r="I53" s="138"/>
      <c r="J53" s="138"/>
      <c r="K53" s="138"/>
      <c r="L53" s="138"/>
      <c r="M53" s="138"/>
      <c r="N53" s="138"/>
      <c r="O53" s="138"/>
      <c r="P53" s="142"/>
    </row>
    <row r="54" spans="2:16" ht="14.1" customHeight="1" thickTop="1" thickBot="1" x14ac:dyDescent="0.3">
      <c r="B54" s="139" t="s">
        <v>168</v>
      </c>
      <c r="C54" s="140"/>
      <c r="D54" s="140"/>
      <c r="E54" s="140"/>
      <c r="F54" s="203">
        <v>162</v>
      </c>
      <c r="G54" s="143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25"/>
    <row r="56" spans="2:16" ht="17.25" customHeight="1" x14ac:dyDescent="0.25">
      <c r="B56" s="118" t="s">
        <v>72</v>
      </c>
      <c r="C56" s="11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19" t="s">
        <v>73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2" t="s">
        <v>74</v>
      </c>
      <c r="O57" s="120"/>
      <c r="P57" s="123"/>
    </row>
    <row r="58" spans="2:16" ht="17.100000000000001" customHeight="1" x14ac:dyDescent="0.25">
      <c r="B58" s="124" t="s">
        <v>75</v>
      </c>
      <c r="C58" s="125"/>
      <c r="D58" s="126"/>
      <c r="E58" s="124" t="s">
        <v>76</v>
      </c>
      <c r="F58" s="125"/>
      <c r="G58" s="126"/>
      <c r="H58" s="125" t="s">
        <v>77</v>
      </c>
      <c r="I58" s="125"/>
      <c r="J58" s="125"/>
      <c r="K58" s="127" t="s">
        <v>78</v>
      </c>
      <c r="L58" s="125"/>
      <c r="M58" s="128"/>
      <c r="N58" s="129"/>
      <c r="O58" s="125"/>
      <c r="P58" s="130"/>
    </row>
    <row r="59" spans="2:16" ht="20.100000000000001" customHeight="1" x14ac:dyDescent="0.25">
      <c r="B59" s="106" t="s">
        <v>79</v>
      </c>
      <c r="C59" s="107"/>
      <c r="D59" s="35" t="b">
        <v>1</v>
      </c>
      <c r="E59" s="106" t="s">
        <v>80</v>
      </c>
      <c r="F59" s="107"/>
      <c r="G59" s="35" t="b">
        <v>1</v>
      </c>
      <c r="H59" s="114" t="s">
        <v>81</v>
      </c>
      <c r="I59" s="107"/>
      <c r="J59" s="35" t="b">
        <v>1</v>
      </c>
      <c r="K59" s="114" t="s">
        <v>82</v>
      </c>
      <c r="L59" s="107"/>
      <c r="M59" s="35" t="b">
        <v>1</v>
      </c>
      <c r="N59" s="115" t="s">
        <v>83</v>
      </c>
      <c r="O59" s="107"/>
      <c r="P59" s="35" t="b">
        <v>1</v>
      </c>
    </row>
    <row r="60" spans="2:16" ht="20.100000000000001" customHeight="1" x14ac:dyDescent="0.25">
      <c r="B60" s="106" t="s">
        <v>84</v>
      </c>
      <c r="C60" s="107"/>
      <c r="D60" s="35" t="b">
        <v>1</v>
      </c>
      <c r="E60" s="106" t="s">
        <v>85</v>
      </c>
      <c r="F60" s="107"/>
      <c r="G60" s="35" t="b">
        <v>1</v>
      </c>
      <c r="H60" s="114" t="s">
        <v>86</v>
      </c>
      <c r="I60" s="107"/>
      <c r="J60" s="35" t="b">
        <v>1</v>
      </c>
      <c r="K60" s="114" t="s">
        <v>87</v>
      </c>
      <c r="L60" s="107"/>
      <c r="M60" s="35" t="b">
        <v>1</v>
      </c>
      <c r="N60" s="115" t="s">
        <v>88</v>
      </c>
      <c r="O60" s="107"/>
      <c r="P60" s="35" t="b">
        <v>1</v>
      </c>
    </row>
    <row r="61" spans="2:16" ht="20.100000000000001" customHeight="1" x14ac:dyDescent="0.25">
      <c r="B61" s="106" t="s">
        <v>89</v>
      </c>
      <c r="C61" s="107"/>
      <c r="D61" s="35" t="b">
        <v>1</v>
      </c>
      <c r="E61" s="106" t="s">
        <v>90</v>
      </c>
      <c r="F61" s="107"/>
      <c r="G61" s="35" t="b">
        <v>1</v>
      </c>
      <c r="H61" s="114" t="s">
        <v>91</v>
      </c>
      <c r="I61" s="107"/>
      <c r="J61" s="35" t="b">
        <v>1</v>
      </c>
      <c r="K61" s="114" t="s">
        <v>92</v>
      </c>
      <c r="L61" s="107"/>
      <c r="M61" s="35" t="b">
        <v>1</v>
      </c>
      <c r="N61" s="115" t="s">
        <v>93</v>
      </c>
      <c r="O61" s="107"/>
      <c r="P61" s="35" t="b">
        <v>1</v>
      </c>
    </row>
    <row r="62" spans="2:16" ht="20.100000000000001" customHeight="1" x14ac:dyDescent="0.25">
      <c r="B62" s="114" t="s">
        <v>91</v>
      </c>
      <c r="C62" s="107"/>
      <c r="D62" s="35" t="b">
        <v>1</v>
      </c>
      <c r="E62" s="106" t="s">
        <v>94</v>
      </c>
      <c r="F62" s="107"/>
      <c r="G62" s="35" t="b">
        <v>1</v>
      </c>
      <c r="H62" s="114" t="s">
        <v>95</v>
      </c>
      <c r="I62" s="107"/>
      <c r="J62" s="35" t="b">
        <v>0</v>
      </c>
      <c r="K62" s="114" t="s">
        <v>96</v>
      </c>
      <c r="L62" s="107"/>
      <c r="M62" s="35" t="b">
        <v>1</v>
      </c>
      <c r="N62" s="115" t="s">
        <v>86</v>
      </c>
      <c r="O62" s="107"/>
      <c r="P62" s="35" t="b">
        <v>1</v>
      </c>
    </row>
    <row r="63" spans="2:16" ht="20.100000000000001" customHeight="1" x14ac:dyDescent="0.25">
      <c r="B63" s="114" t="s">
        <v>97</v>
      </c>
      <c r="C63" s="107"/>
      <c r="D63" s="35" t="b">
        <v>1</v>
      </c>
      <c r="E63" s="106" t="s">
        <v>98</v>
      </c>
      <c r="F63" s="107"/>
      <c r="G63" s="35" t="b">
        <v>1</v>
      </c>
      <c r="H63" s="40"/>
      <c r="I63" s="41"/>
      <c r="J63" s="42"/>
      <c r="K63" s="114" t="s">
        <v>99</v>
      </c>
      <c r="L63" s="107"/>
      <c r="M63" s="35" t="b">
        <v>1</v>
      </c>
      <c r="N63" s="115" t="s">
        <v>167</v>
      </c>
      <c r="O63" s="107"/>
      <c r="P63" s="35" t="b">
        <v>1</v>
      </c>
    </row>
    <row r="64" spans="2:16" ht="20.100000000000001" customHeight="1" x14ac:dyDescent="0.25">
      <c r="B64" s="114" t="s">
        <v>100</v>
      </c>
      <c r="C64" s="107"/>
      <c r="D64" s="35" t="b">
        <v>0</v>
      </c>
      <c r="E64" s="106" t="s">
        <v>101</v>
      </c>
      <c r="F64" s="107"/>
      <c r="G64" s="35" t="b">
        <v>1</v>
      </c>
      <c r="H64" s="43"/>
      <c r="I64" s="44"/>
      <c r="J64" s="45"/>
      <c r="K64" s="116" t="s">
        <v>102</v>
      </c>
      <c r="L64" s="117"/>
      <c r="M64" s="35" t="b">
        <v>1</v>
      </c>
      <c r="N64" s="46"/>
      <c r="O64" s="47"/>
      <c r="P64" s="48"/>
    </row>
    <row r="65" spans="2:17" ht="20.100000000000001" customHeight="1" x14ac:dyDescent="0.25">
      <c r="B65" s="47"/>
      <c r="C65" s="47"/>
      <c r="D65" s="49" t="b">
        <v>0</v>
      </c>
      <c r="E65" s="106" t="s">
        <v>165</v>
      </c>
      <c r="F65" s="107"/>
      <c r="G65" s="35" t="b">
        <v>1</v>
      </c>
      <c r="H65" s="44"/>
      <c r="I65" s="44"/>
      <c r="J65" s="50"/>
      <c r="K65" s="47"/>
      <c r="L65" s="47"/>
      <c r="M65" s="50"/>
      <c r="N65" s="51"/>
      <c r="O65" s="51"/>
      <c r="P65" s="50" t="b">
        <v>0</v>
      </c>
    </row>
    <row r="66" spans="2:17" ht="20.100000000000001" customHeight="1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2:17" ht="20.100000000000001" customHeight="1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2:17" ht="20.100000000000001" customHeight="1" thickBot="1" x14ac:dyDescent="0.3">
      <c r="B68" s="53"/>
      <c r="C68" s="53"/>
      <c r="D68" s="53"/>
      <c r="E68" s="53"/>
      <c r="F68" s="53"/>
      <c r="G68" s="80"/>
      <c r="H68" s="53"/>
      <c r="I68" s="53"/>
      <c r="J68" s="53"/>
      <c r="K68" s="53"/>
      <c r="L68" s="53"/>
      <c r="M68" s="53"/>
      <c r="N68" s="53"/>
      <c r="O68" s="53"/>
      <c r="P68" s="53"/>
    </row>
    <row r="69" spans="2:17" ht="9.9499999999999993" customHeight="1" x14ac:dyDescent="0.25">
      <c r="B69" s="108" t="s">
        <v>108</v>
      </c>
      <c r="C69" s="108"/>
      <c r="D69" s="53"/>
      <c r="E69" s="53"/>
      <c r="F69" s="110" t="s">
        <v>109</v>
      </c>
      <c r="G69" s="112" t="s">
        <v>110</v>
      </c>
      <c r="H69" s="53"/>
      <c r="I69" s="108" t="s">
        <v>111</v>
      </c>
      <c r="J69" s="108"/>
      <c r="K69" s="53"/>
      <c r="L69" s="54" t="s">
        <v>103</v>
      </c>
      <c r="M69" s="55" t="s">
        <v>104</v>
      </c>
      <c r="N69" s="55" t="s">
        <v>105</v>
      </c>
      <c r="O69" s="55" t="s">
        <v>106</v>
      </c>
      <c r="P69" s="56" t="s">
        <v>107</v>
      </c>
    </row>
    <row r="70" spans="2:17" ht="9.9499999999999993" customHeight="1" thickBot="1" x14ac:dyDescent="0.25">
      <c r="B70" s="109"/>
      <c r="C70" s="109"/>
      <c r="D70" s="57"/>
      <c r="E70" s="58"/>
      <c r="F70" s="111"/>
      <c r="G70" s="113"/>
      <c r="H70" s="59"/>
      <c r="I70" s="109"/>
      <c r="J70" s="109"/>
      <c r="K70" s="53"/>
      <c r="L70" s="60" t="s">
        <v>112</v>
      </c>
      <c r="M70" s="61">
        <v>0</v>
      </c>
      <c r="N70" s="61">
        <v>1</v>
      </c>
      <c r="O70" s="61">
        <v>2</v>
      </c>
      <c r="P70" s="62">
        <v>4</v>
      </c>
    </row>
    <row r="71" spans="2:17" ht="20.100000000000001" customHeight="1" x14ac:dyDescent="0.25">
      <c r="B71" s="63" t="s">
        <v>113</v>
      </c>
      <c r="C71" s="64" t="s">
        <v>114</v>
      </c>
      <c r="D71" s="65" t="s">
        <v>115</v>
      </c>
      <c r="E71" s="66" t="s">
        <v>116</v>
      </c>
      <c r="F71" s="64" t="s">
        <v>114</v>
      </c>
      <c r="G71" s="81" t="s">
        <v>115</v>
      </c>
      <c r="H71" s="67"/>
      <c r="I71" s="68" t="s">
        <v>117</v>
      </c>
      <c r="J71" s="36">
        <v>0</v>
      </c>
      <c r="K71" s="69" t="s">
        <v>176</v>
      </c>
      <c r="L71" s="36">
        <v>0</v>
      </c>
      <c r="M71" s="68" t="s">
        <v>118</v>
      </c>
      <c r="N71" s="36">
        <v>0</v>
      </c>
      <c r="O71" s="70" t="s">
        <v>119</v>
      </c>
      <c r="P71" s="36">
        <v>0</v>
      </c>
      <c r="Q71" s="76"/>
    </row>
    <row r="72" spans="2:17" ht="20.100000000000001" customHeight="1" x14ac:dyDescent="0.25">
      <c r="B72" s="71" t="s">
        <v>120</v>
      </c>
      <c r="C72" s="183">
        <v>-150.97999999999999</v>
      </c>
      <c r="D72" s="183">
        <v>-153.96700000000001</v>
      </c>
      <c r="E72" s="83" t="s">
        <v>121</v>
      </c>
      <c r="F72" s="183">
        <v>21</v>
      </c>
      <c r="G72" s="183">
        <v>18.3</v>
      </c>
      <c r="H72" s="72"/>
      <c r="I72" s="68" t="s">
        <v>122</v>
      </c>
      <c r="J72" s="36">
        <v>0</v>
      </c>
      <c r="K72" s="69" t="s">
        <v>177</v>
      </c>
      <c r="L72" s="36">
        <v>0</v>
      </c>
      <c r="M72" s="69" t="s">
        <v>123</v>
      </c>
      <c r="N72" s="36">
        <v>0</v>
      </c>
      <c r="O72" s="69" t="s">
        <v>174</v>
      </c>
      <c r="P72" s="36">
        <v>0</v>
      </c>
      <c r="Q72" s="76">
        <v>0</v>
      </c>
    </row>
    <row r="73" spans="2:17" ht="20.100000000000001" customHeight="1" x14ac:dyDescent="0.25">
      <c r="B73" s="71" t="s">
        <v>124</v>
      </c>
      <c r="C73" s="183">
        <v>-132.54499999999999</v>
      </c>
      <c r="D73" s="183">
        <v>-138.791</v>
      </c>
      <c r="E73" s="84" t="s">
        <v>125</v>
      </c>
      <c r="F73" s="185">
        <v>38.5</v>
      </c>
      <c r="G73" s="185">
        <v>31</v>
      </c>
      <c r="H73" s="72"/>
      <c r="I73" s="68" t="s">
        <v>126</v>
      </c>
      <c r="J73" s="36">
        <v>0</v>
      </c>
      <c r="K73" s="69" t="s">
        <v>127</v>
      </c>
      <c r="L73" s="36">
        <v>4</v>
      </c>
      <c r="M73" s="69" t="s">
        <v>128</v>
      </c>
      <c r="N73" s="36">
        <v>0</v>
      </c>
      <c r="O73" s="69" t="s">
        <v>175</v>
      </c>
      <c r="P73" s="36">
        <v>0</v>
      </c>
      <c r="Q73" s="76">
        <v>1</v>
      </c>
    </row>
    <row r="74" spans="2:17" ht="20.100000000000001" customHeight="1" x14ac:dyDescent="0.25">
      <c r="B74" s="71" t="s">
        <v>129</v>
      </c>
      <c r="C74" s="183">
        <v>-205.452</v>
      </c>
      <c r="D74" s="183">
        <v>-206.726</v>
      </c>
      <c r="E74" s="84" t="s">
        <v>130</v>
      </c>
      <c r="F74" s="186">
        <v>20</v>
      </c>
      <c r="G74" s="186">
        <v>20</v>
      </c>
      <c r="H74" s="72"/>
      <c r="I74" s="68" t="s">
        <v>131</v>
      </c>
      <c r="J74" s="36">
        <v>0</v>
      </c>
      <c r="K74" s="69" t="s">
        <v>132</v>
      </c>
      <c r="L74" s="36">
        <v>0</v>
      </c>
      <c r="M74" s="68" t="s">
        <v>133</v>
      </c>
      <c r="N74" s="36">
        <v>0</v>
      </c>
      <c r="O74" s="53"/>
      <c r="P74" s="53"/>
      <c r="Q74" s="76">
        <v>2</v>
      </c>
    </row>
    <row r="75" spans="2:17" ht="20.100000000000001" customHeight="1" x14ac:dyDescent="0.2">
      <c r="B75" s="71" t="s">
        <v>134</v>
      </c>
      <c r="C75" s="183">
        <v>-111.244</v>
      </c>
      <c r="D75" s="183">
        <v>-113.476</v>
      </c>
      <c r="E75" s="84" t="s">
        <v>135</v>
      </c>
      <c r="F75" s="186">
        <v>50</v>
      </c>
      <c r="G75" s="186">
        <v>50</v>
      </c>
      <c r="H75" s="73"/>
      <c r="I75" s="68" t="s">
        <v>136</v>
      </c>
      <c r="J75" s="36">
        <v>0</v>
      </c>
      <c r="K75" s="69" t="s">
        <v>137</v>
      </c>
      <c r="L75" s="36">
        <v>0</v>
      </c>
      <c r="M75" s="68" t="s">
        <v>138</v>
      </c>
      <c r="N75" s="36">
        <v>0</v>
      </c>
      <c r="O75" s="53"/>
      <c r="P75" s="53"/>
      <c r="Q75" s="76">
        <v>4</v>
      </c>
    </row>
    <row r="76" spans="2:17" ht="20.100000000000001" customHeight="1" x14ac:dyDescent="0.2">
      <c r="B76" s="71" t="s">
        <v>139</v>
      </c>
      <c r="C76" s="183">
        <v>26.92</v>
      </c>
      <c r="D76" s="183">
        <v>23.324999999999999</v>
      </c>
      <c r="E76" s="84" t="s">
        <v>140</v>
      </c>
      <c r="F76" s="186">
        <v>50</v>
      </c>
      <c r="G76" s="186">
        <v>50</v>
      </c>
      <c r="H76" s="73"/>
      <c r="I76" s="68" t="s">
        <v>141</v>
      </c>
      <c r="J76" s="36">
        <v>0</v>
      </c>
      <c r="K76" s="68" t="s">
        <v>142</v>
      </c>
      <c r="L76" s="36">
        <v>0</v>
      </c>
      <c r="M76" s="69" t="s">
        <v>143</v>
      </c>
      <c r="N76" s="36">
        <v>0</v>
      </c>
      <c r="O76" s="53"/>
      <c r="P76" s="53"/>
    </row>
    <row r="77" spans="2:17" ht="20.100000000000001" customHeight="1" x14ac:dyDescent="0.25">
      <c r="B77" s="71" t="s">
        <v>144</v>
      </c>
      <c r="C77" s="183">
        <v>32.159999999999997</v>
      </c>
      <c r="D77" s="183">
        <v>27.460999999999999</v>
      </c>
      <c r="E77" s="84" t="s">
        <v>145</v>
      </c>
      <c r="F77" s="186">
        <v>180</v>
      </c>
      <c r="G77" s="186">
        <v>180</v>
      </c>
      <c r="H77" s="72"/>
      <c r="I77" s="68" t="s">
        <v>146</v>
      </c>
      <c r="J77" s="36">
        <v>0</v>
      </c>
      <c r="K77" s="68" t="s">
        <v>147</v>
      </c>
      <c r="L77" s="36">
        <v>0</v>
      </c>
      <c r="M77" s="69" t="s">
        <v>148</v>
      </c>
      <c r="N77" s="36">
        <v>0</v>
      </c>
      <c r="O77" s="53"/>
      <c r="P77" s="53"/>
    </row>
    <row r="78" spans="2:17" ht="20.100000000000001" customHeight="1" x14ac:dyDescent="0.25">
      <c r="B78" s="71" t="s">
        <v>149</v>
      </c>
      <c r="C78" s="183">
        <v>23.13</v>
      </c>
      <c r="D78" s="183">
        <v>19.914000000000001</v>
      </c>
      <c r="E78" s="84" t="s">
        <v>150</v>
      </c>
      <c r="F78" s="187"/>
      <c r="G78" s="182"/>
      <c r="H78" s="72"/>
      <c r="I78" s="69" t="s">
        <v>151</v>
      </c>
      <c r="J78" s="36">
        <v>0</v>
      </c>
      <c r="K78" s="68" t="s">
        <v>152</v>
      </c>
      <c r="L78" s="36">
        <v>0</v>
      </c>
      <c r="M78" s="74" t="s">
        <v>153</v>
      </c>
      <c r="N78" s="36">
        <v>0</v>
      </c>
      <c r="O78" s="53"/>
      <c r="P78" s="53"/>
    </row>
    <row r="79" spans="2:17" ht="20.100000000000001" customHeight="1" x14ac:dyDescent="0.25">
      <c r="B79" s="71" t="s">
        <v>154</v>
      </c>
      <c r="C79" s="183">
        <v>24.074000000000002</v>
      </c>
      <c r="D79" s="183">
        <v>20.79</v>
      </c>
      <c r="E79" s="83" t="s">
        <v>155</v>
      </c>
      <c r="F79" s="183">
        <v>26.3</v>
      </c>
      <c r="G79" s="183">
        <v>12.1</v>
      </c>
      <c r="H79" s="72"/>
      <c r="I79" s="69" t="s">
        <v>156</v>
      </c>
      <c r="J79" s="36">
        <v>0</v>
      </c>
      <c r="K79" s="69" t="s">
        <v>157</v>
      </c>
      <c r="L79" s="36">
        <v>0</v>
      </c>
      <c r="M79" s="69" t="s">
        <v>158</v>
      </c>
      <c r="N79" s="36">
        <v>0</v>
      </c>
      <c r="O79" s="52"/>
      <c r="P79" s="52"/>
    </row>
    <row r="80" spans="2:17" ht="20.100000000000001" customHeight="1" x14ac:dyDescent="0.25">
      <c r="B80" s="75" t="s">
        <v>159</v>
      </c>
      <c r="C80" s="184">
        <v>1.77E-5</v>
      </c>
      <c r="D80" s="184">
        <v>1.7799999999999999E-5</v>
      </c>
      <c r="E80" s="84" t="s">
        <v>160</v>
      </c>
      <c r="F80" s="185">
        <v>18.8</v>
      </c>
      <c r="G80" s="185">
        <v>78.3</v>
      </c>
      <c r="H80" s="72"/>
      <c r="I80" s="69" t="s">
        <v>161</v>
      </c>
      <c r="J80" s="36">
        <v>0</v>
      </c>
      <c r="K80" s="68" t="s">
        <v>162</v>
      </c>
      <c r="L80" s="36">
        <v>0</v>
      </c>
      <c r="M80" s="69" t="s">
        <v>163</v>
      </c>
      <c r="N80" s="36">
        <v>0</v>
      </c>
      <c r="O80" s="16"/>
      <c r="P80" s="16"/>
    </row>
    <row r="81" spans="2:16" ht="20.100000000000001" customHeight="1" x14ac:dyDescent="0.25">
      <c r="G81" s="82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1" t="s">
        <v>164</v>
      </c>
      <c r="C84" s="161"/>
    </row>
    <row r="85" spans="2:16" ht="15" customHeight="1" x14ac:dyDescent="0.25">
      <c r="B85" s="208" t="s">
        <v>183</v>
      </c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10"/>
    </row>
    <row r="86" spans="2:16" ht="15" customHeight="1" x14ac:dyDescent="0.25">
      <c r="B86" s="173" t="s">
        <v>184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2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2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25"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2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25"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4"/>
    </row>
    <row r="92" spans="2:16" ht="15" customHeight="1" x14ac:dyDescent="0.25"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4"/>
    </row>
    <row r="93" spans="2:16" ht="15" customHeight="1" x14ac:dyDescent="0.25"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4"/>
    </row>
    <row r="94" spans="2:16" ht="15" customHeight="1" x14ac:dyDescent="0.25"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4"/>
    </row>
    <row r="95" spans="2:16" ht="15" customHeight="1" x14ac:dyDescent="0.25"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4"/>
    </row>
    <row r="96" spans="2:16" ht="15" customHeight="1" x14ac:dyDescent="0.25"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4"/>
    </row>
    <row r="97" spans="2:16" ht="15" customHeight="1" x14ac:dyDescent="0.25"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4"/>
    </row>
    <row r="98" spans="2:16" ht="15" customHeight="1" x14ac:dyDescent="0.25"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4"/>
    </row>
    <row r="99" spans="2:16" ht="15" customHeight="1" x14ac:dyDescent="0.25"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2024-04-25T04:52:21Z</dcterms:modified>
</cp:coreProperties>
</file>