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G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<sst xmlns="http://schemas.openxmlformats.org/spreadsheetml/2006/main" count="208" uniqueCount="189">
  <si>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</si>
  <si>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</si>
  <si>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</si>
  <si>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</si>
  <si>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</si>
  <si>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</si>
  <si>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</si>
  <si>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</si>
  <si>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</si>
  <si>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</si>
  <si>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</si>
  <si>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</si>
  <si>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</si>
  <si>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</si>
  <si>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</si>
  <si>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</si>
  <si>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</si>
  <si>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</si>
  <si>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</si>
  <si>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</si>
  <si>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</si>
  <si>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</si>
  <si>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</si>
  <si>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</si>
  <si>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</si>
  <si>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</si>
  <si>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</si>
  <si>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</si>
  <si>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</si>
  <si>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</si>
  <si>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</si>
  <si>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</si>
  <si>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</si>
  <si>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</si>
  <si>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</si>
  <si>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</si>
  <si>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</si>
  <si>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</si>
  <si>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</si>
  <si>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</si>
  <si>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</si>
  <si>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</si>
  <si>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</si>
  <si>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</si>
  <si>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</si>
  <si>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</si>
  <si>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</si>
  <si>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</si>
  <si>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</si>
  <si>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</si>
  <si>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</si>
  <si>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</si>
  <si>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</si>
  <si>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</si>
  <si>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</si>
  <si>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</si>
  <si>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</si>
  <si>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</si>
  <si>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</si>
  <si>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</si>
  <si>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</si>
  <si>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</si>
  <si>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</si>
  <si>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</si>
  <si>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</si>
  <si>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</si>
  <si>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</si>
  <si>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</si>
  <si>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</si>
  <si>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</si>
  <si>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</si>
  <si>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</si>
  <si>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</si>
  <si>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</si>
  <si>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</si>
  <si>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</si>
  <si>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</si>
  <si>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</si>
  <si>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</si>
  <si>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</si>
  <si>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</si>
  <si>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</si>
  <si>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</si>
  <si>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</si>
  <si>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</si>
  <si>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</si>
  <si>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</si>
  <si>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</si>
  <si>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</si>
  <si>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</si>
  <si>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</si>
  <si>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</si>
  <si>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</si>
  <si>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</si>
  <si>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</si>
  <si>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</si>
  <si>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</si>
  <si>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</si>
  <si>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</si>
  <si>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</si>
  <si>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</si>
  <si>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</si>
  <si>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</si>
  <si>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</si>
  <si>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</si>
  <si>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</si>
  <si>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</si>
  <si>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</si>
  <si>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</si>
  <si>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</si>
  <si>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</si>
  <si>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</si>
  <si>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</si>
  <si>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</si>
  <si>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</si>
  <si>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</si>
  <si>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</si>
  <si>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</si>
  <si>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</si>
  <si>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</si>
  <si>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</si>
  <si>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</si>
  <si>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</si>
  <si>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</si>
  <si>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</si>
  <si>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</si>
  <si>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</si>
  <si>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</si>
  <si>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</si>
  <si>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</si>
  <si>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</si>
  <si>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</si>
  <si>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</si>
  <si>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</si>
  <si>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</si>
  <si>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</si>
  <si>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</si>
  <si>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</si>
  <si>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</si>
  <si>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</si>
  <si>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</si>
  <si>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</si>
  <si>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</si>
  <si>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</si>
  <si>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</si>
  <si>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</si>
  <si>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</si>
  <si>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</si>
  <si>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</si>
  <si>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</si>
  <si>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</si>
  <si>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</si>
  <si>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</si>
  <si>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</si>
  <si>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</si>
  <si>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</si>
  <si>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</si>
  <si>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</si>
  <si>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</si>
  <si>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</si>
  <si>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</si>
  <si>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</si>
  <si>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</si>
  <si>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</si>
  <si>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</si>
  <si>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</si>
  <si>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</si>
  <si>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</si>
  <si>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</si>
  <si>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</si>
  <si>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</si>
  <si>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</si>
  <si>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</si>
  <si>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</si>
  <si>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</si>
  <si>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</si>
  <si>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</si>
  <si>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</si>
  <si>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</si>
  <si>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</si>
  <si>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</si>
  <si>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</si>
  <si>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</si>
  <si>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1) 방풍막 연결</t>
    <phoneticPr fontId="3" type="noConversion"/>
  </si>
  <si>
    <t>KSP</t>
    <phoneticPr fontId="3" type="noConversion"/>
  </si>
  <si>
    <t>BLG</t>
    <phoneticPr fontId="3" type="noConversion"/>
  </si>
  <si>
    <t>2) 돔에어콘, 찬바람 안 나옴. → 꺼둠</t>
    <phoneticPr fontId="3" type="noConversion"/>
  </si>
  <si>
    <t xml:space="preserve"> 초저녁 고습으로 관측 대기중 [20:20]KSP시작 [20:40]구름으로 중단대기 [21:40]재개, [22:25]중단대기  [03:40]재개  [04:28]종료</t>
    <phoneticPr fontId="3" type="noConversion"/>
  </si>
  <si>
    <t>3) [01:00] 사용중 AUX PC 고장 확인 → Spare품으로 교체후 관측 재개[03:40]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</si>
</sst>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53" fillId="0" borderId="2" xfId="0" applyFont="1" applyBorder="1" applyAlignment="1" applyProtection="1">
      <alignment horizontal="center" vertical="center"/>
    </xf>
    <xf numFmtId="0" fontId="54" fillId="0" borderId="0" xfId="0" applyFont="1" applyProtection="1">
      <alignment vertical="center"/>
      <protection locked="0"/>
    </xf>
    <xf numFmtId="0" fontId="54" fillId="0" borderId="0" xfId="0" applyFont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177" fontId="51" fillId="2" borderId="2" xfId="0" applyNumberFormat="1" applyFont="1" applyFill="1" applyBorder="1" applyAlignment="1" applyProtection="1">
      <alignment horizontal="center" vertical="center"/>
      <protection locked="0"/>
    </xf>
    <xf numFmtId="178" fontId="51" fillId="2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14" sqref="E14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33" t="s">
        <v>0</v>
      </c>
      <c r="C2" s="1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34">
        <v>45397</v>
      </c>
      <c r="D3" s="135"/>
      <c r="E3" s="1"/>
      <c r="F3" s="1"/>
      <c r="G3" s="1"/>
      <c r="H3" s="1"/>
      <c r="I3" s="1"/>
      <c r="J3" s="1"/>
      <c r="K3" s="39" t="s">
        <v>2</v>
      </c>
      <c r="L3" s="136">
        <f>(P31-(P32+P33))/P31*100</f>
        <v>19.457735247208937</v>
      </c>
      <c r="M3" s="136"/>
      <c r="N3" s="39" t="s">
        <v>3</v>
      </c>
      <c r="O3" s="136">
        <f>(P31-P33)/P31*100</f>
        <v>100</v>
      </c>
      <c r="P3" s="136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3" t="s">
        <v>6</v>
      </c>
      <c r="C7" s="13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6">
        <v>0.72638888888888886</v>
      </c>
      <c r="D9" s="82"/>
      <c r="E9" s="82">
        <v>10</v>
      </c>
      <c r="F9" s="82">
        <v>72</v>
      </c>
      <c r="G9" s="83" t="s">
        <v>181</v>
      </c>
      <c r="H9" s="84">
        <v>4.7</v>
      </c>
      <c r="I9" s="112">
        <v>45.5</v>
      </c>
      <c r="J9" s="85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115" customFormat="1" ht="14.25" customHeight="1" x14ac:dyDescent="0.25">
      <c r="B10" s="116" t="s">
        <v>22</v>
      </c>
      <c r="C10" s="194">
        <v>0.93055555555555547</v>
      </c>
      <c r="D10" s="195">
        <v>3.15</v>
      </c>
      <c r="E10" s="195">
        <v>8</v>
      </c>
      <c r="F10" s="195">
        <v>80</v>
      </c>
      <c r="G10" s="196" t="s">
        <v>181</v>
      </c>
      <c r="H10" s="195">
        <v>4</v>
      </c>
      <c r="I10" s="197"/>
      <c r="J10" s="198">
        <f>IF(L10, 1, 0) + IF(M10, 2, 0) + IF(N10, 4, 0) + IF(O10, 8, 0) + IF(P10, 16, 0)</f>
        <v>4</v>
      </c>
      <c r="K10" s="8" t="b">
        <v>0</v>
      </c>
      <c r="L10" s="8"/>
      <c r="M10" s="8"/>
      <c r="N10" s="8" t="b">
        <v>1</v>
      </c>
      <c r="O10" s="8" t="b">
        <v>0</v>
      </c>
      <c r="P10" s="8"/>
    </row>
    <row r="11" spans="2:16" s="115" customFormat="1" ht="14.25" customHeight="1" thickBot="1" x14ac:dyDescent="0.3">
      <c r="B11" s="119" t="s">
        <v>23</v>
      </c>
      <c r="C11" s="199">
        <v>0.17361111111111113</v>
      </c>
      <c r="D11" s="200">
        <v>1.64</v>
      </c>
      <c r="E11" s="200">
        <v>8.6999999999999993</v>
      </c>
      <c r="F11" s="200">
        <v>78</v>
      </c>
      <c r="G11" s="196" t="s">
        <v>182</v>
      </c>
      <c r="H11" s="200">
        <v>4.4000000000000004</v>
      </c>
      <c r="I11" s="201"/>
      <c r="J11" s="198">
        <f>IF(L11, 1, 0) + IF(M11, 2, 0) + IF(N11, 4, 0) + IF(O11, 8, 0) + IF(P11, 16, 0)</f>
        <v>1</v>
      </c>
      <c r="K11" s="120" t="b">
        <v>0</v>
      </c>
      <c r="L11" s="120" t="b">
        <v>1</v>
      </c>
      <c r="M11" s="120"/>
      <c r="N11" s="120" t="b">
        <v>0</v>
      </c>
      <c r="O11" s="120" t="b">
        <v>0</v>
      </c>
      <c r="P11" s="120"/>
    </row>
    <row r="12" spans="2:16" ht="14.25" customHeight="1" thickBot="1" x14ac:dyDescent="0.3">
      <c r="B12" s="10" t="s">
        <v>24</v>
      </c>
      <c r="C12" s="11">
        <f>(24-C9)+C11</f>
        <v>23.447222222222223</v>
      </c>
      <c r="D12" s="12">
        <f>AVERAGE(D9:D11)</f>
        <v>2.395</v>
      </c>
      <c r="E12" s="12">
        <f>AVERAGE(E9:E11)</f>
        <v>8.9</v>
      </c>
      <c r="F12" s="13">
        <f>AVERAGE(F9:F11)</f>
        <v>76.666666666666671</v>
      </c>
      <c r="G12" s="14"/>
      <c r="H12" s="15">
        <f>AVERAGE(H9:H11)</f>
        <v>4.3666666666666663</v>
      </c>
      <c r="I12" s="16"/>
      <c r="J12" s="17">
        <f>AVERAGE(J9:J11)</f>
        <v>4.333333333333333</v>
      </c>
      <c r="K12" s="121"/>
      <c r="L12" s="121"/>
      <c r="M12" s="121"/>
      <c r="N12" s="121"/>
      <c r="O12" s="121"/>
      <c r="P12" s="12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3" t="s">
        <v>25</v>
      </c>
      <c r="C14" s="13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2" t="s">
        <v>178</v>
      </c>
      <c r="D16" s="92" t="s">
        <v>179</v>
      </c>
      <c r="E16" s="102" t="s">
        <v>184</v>
      </c>
      <c r="F16" s="102" t="s">
        <v>185</v>
      </c>
      <c r="G16" s="102" t="s">
        <v>179</v>
      </c>
      <c r="H16" s="102"/>
      <c r="I16" s="102"/>
      <c r="J16" s="92"/>
      <c r="K16" s="92"/>
      <c r="L16" s="92"/>
      <c r="M16" s="92"/>
      <c r="N16" s="92"/>
      <c r="O16" s="92"/>
      <c r="P16" s="92" t="s">
        <v>41</v>
      </c>
    </row>
    <row r="17" spans="2:16" ht="14.1" customHeight="1" x14ac:dyDescent="0.25">
      <c r="B17" s="25" t="s">
        <v>42</v>
      </c>
      <c r="C17" s="103">
        <v>0.65625</v>
      </c>
      <c r="D17" s="103">
        <v>0.65833333333333333</v>
      </c>
      <c r="E17" s="117">
        <v>0.84722222222222221</v>
      </c>
      <c r="F17" s="117">
        <v>0.92013888888888884</v>
      </c>
      <c r="G17" s="103">
        <v>0.18124999999999999</v>
      </c>
      <c r="H17" s="113"/>
      <c r="I17" s="113"/>
      <c r="J17" s="113"/>
      <c r="K17" s="113"/>
      <c r="L17" s="113"/>
      <c r="M17" s="113"/>
      <c r="N17" s="113"/>
      <c r="O17" s="113"/>
      <c r="P17" s="103">
        <v>0.18611111111111112</v>
      </c>
    </row>
    <row r="18" spans="2:16" ht="14.1" customHeight="1" x14ac:dyDescent="0.25">
      <c r="B18" s="25" t="s">
        <v>43</v>
      </c>
      <c r="C18" s="102">
        <v>9838</v>
      </c>
      <c r="D18" s="102">
        <f>C18+1</f>
        <v>9839</v>
      </c>
      <c r="E18" s="102">
        <f>D19+1</f>
        <v>9844</v>
      </c>
      <c r="F18" s="102">
        <f>E19+1</f>
        <v>9865</v>
      </c>
      <c r="G18" s="102">
        <f t="shared" ref="G18" si="0">F19+1</f>
        <v>9891</v>
      </c>
      <c r="H18" s="102"/>
      <c r="I18" s="102"/>
      <c r="J18" s="102"/>
      <c r="K18" s="102"/>
      <c r="L18" s="102"/>
      <c r="M18" s="102"/>
      <c r="N18" s="102"/>
      <c r="O18" s="102"/>
      <c r="P18" s="102">
        <f>MAX(C18:O19)+1</f>
        <v>9896</v>
      </c>
    </row>
    <row r="19" spans="2:16" ht="14.1" customHeight="1" thickBot="1" x14ac:dyDescent="0.3">
      <c r="B19" s="9" t="s">
        <v>44</v>
      </c>
      <c r="C19" s="111"/>
      <c r="D19" s="102">
        <v>9843</v>
      </c>
      <c r="E19" s="104">
        <v>9864</v>
      </c>
      <c r="F19" s="104">
        <v>9890</v>
      </c>
      <c r="G19" s="104">
        <f>G18+4</f>
        <v>9895</v>
      </c>
      <c r="H19" s="104"/>
      <c r="I19" s="104"/>
      <c r="J19" s="104"/>
      <c r="K19" s="104"/>
      <c r="L19" s="104"/>
      <c r="M19" s="104"/>
      <c r="N19" s="102"/>
      <c r="O19" s="102"/>
      <c r="P19" s="111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21</v>
      </c>
      <c r="F20" s="23">
        <f t="shared" si="1"/>
        <v>26</v>
      </c>
      <c r="G20" s="23">
        <f t="shared" si="1"/>
        <v>5</v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2" t="s">
        <v>46</v>
      </c>
      <c r="C22" s="25" t="s">
        <v>21</v>
      </c>
      <c r="D22" s="25" t="s">
        <v>23</v>
      </c>
      <c r="E22" s="25" t="s">
        <v>47</v>
      </c>
      <c r="F22" s="143" t="s">
        <v>48</v>
      </c>
      <c r="G22" s="143"/>
      <c r="H22" s="143"/>
      <c r="I22" s="143"/>
      <c r="J22" s="25" t="s">
        <v>21</v>
      </c>
      <c r="K22" s="25" t="s">
        <v>23</v>
      </c>
      <c r="L22" s="25" t="s">
        <v>47</v>
      </c>
      <c r="M22" s="143" t="s">
        <v>48</v>
      </c>
      <c r="N22" s="143"/>
      <c r="O22" s="143"/>
      <c r="P22" s="143"/>
    </row>
    <row r="23" spans="2:16" ht="13.5" customHeight="1" x14ac:dyDescent="0.25">
      <c r="B23" s="142"/>
      <c r="C23" s="83"/>
      <c r="D23" s="83"/>
      <c r="E23" s="83" t="s">
        <v>49</v>
      </c>
      <c r="F23" s="141" t="s">
        <v>173</v>
      </c>
      <c r="G23" s="141"/>
      <c r="H23" s="141"/>
      <c r="I23" s="141"/>
      <c r="J23" s="118"/>
      <c r="K23" s="118"/>
      <c r="L23" s="112" t="s">
        <v>50</v>
      </c>
      <c r="M23" s="141"/>
      <c r="N23" s="141"/>
      <c r="O23" s="141"/>
      <c r="P23" s="141"/>
    </row>
    <row r="24" spans="2:16" ht="13.5" customHeight="1" x14ac:dyDescent="0.25">
      <c r="B24" s="142"/>
      <c r="C24" s="83"/>
      <c r="D24" s="83"/>
      <c r="E24" s="83" t="s">
        <v>51</v>
      </c>
      <c r="F24" s="141" t="s">
        <v>173</v>
      </c>
      <c r="G24" s="141"/>
      <c r="H24" s="141"/>
      <c r="I24" s="141"/>
      <c r="J24" s="118"/>
      <c r="K24" s="118"/>
      <c r="L24" s="112" t="s">
        <v>52</v>
      </c>
      <c r="M24" s="141"/>
      <c r="N24" s="141"/>
      <c r="O24" s="141"/>
      <c r="P24" s="141"/>
    </row>
    <row r="25" spans="2:16" ht="13.5" customHeight="1" x14ac:dyDescent="0.25">
      <c r="B25" s="142"/>
      <c r="C25" s="83"/>
      <c r="D25" s="83"/>
      <c r="E25" s="83" t="s">
        <v>52</v>
      </c>
      <c r="F25" s="141" t="s">
        <v>173</v>
      </c>
      <c r="G25" s="141"/>
      <c r="H25" s="141"/>
      <c r="I25" s="141"/>
      <c r="J25" s="118"/>
      <c r="K25" s="118"/>
      <c r="L25" s="112" t="s">
        <v>51</v>
      </c>
      <c r="M25" s="141"/>
      <c r="N25" s="141"/>
      <c r="O25" s="141"/>
      <c r="P25" s="141"/>
    </row>
    <row r="26" spans="2:16" ht="13.5" customHeight="1" x14ac:dyDescent="0.25">
      <c r="B26" s="142"/>
      <c r="C26" s="83"/>
      <c r="D26" s="83"/>
      <c r="E26" s="83" t="s">
        <v>50</v>
      </c>
      <c r="F26" s="141" t="s">
        <v>173</v>
      </c>
      <c r="G26" s="141"/>
      <c r="H26" s="141"/>
      <c r="I26" s="141"/>
      <c r="J26" s="118"/>
      <c r="K26" s="118"/>
      <c r="L26" s="112" t="s">
        <v>49</v>
      </c>
      <c r="M26" s="141"/>
      <c r="N26" s="141"/>
      <c r="O26" s="141"/>
      <c r="P26" s="14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3" t="s">
        <v>53</v>
      </c>
      <c r="C28" s="133"/>
      <c r="D28" s="1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3">
        <v>0.24722222222222223</v>
      </c>
      <c r="D30" s="94">
        <v>0.17152777777777775</v>
      </c>
      <c r="E30" s="94"/>
      <c r="F30" s="94"/>
      <c r="G30" s="94"/>
      <c r="H30" s="94"/>
      <c r="I30" s="94"/>
      <c r="J30" s="94"/>
      <c r="K30" s="95"/>
      <c r="L30" s="94"/>
      <c r="M30" s="94"/>
      <c r="N30" s="94"/>
      <c r="O30" s="94"/>
      <c r="P30" s="31">
        <f>SUM(C30:J30,L30:N30)</f>
        <v>0.41874999999999996</v>
      </c>
    </row>
    <row r="31" spans="2:16" ht="14.1" customHeight="1" x14ac:dyDescent="0.25">
      <c r="B31" s="26" t="s">
        <v>172</v>
      </c>
      <c r="C31" s="202">
        <v>0.2638888888888889</v>
      </c>
      <c r="D31" s="192">
        <v>0.17152777777777775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96"/>
      <c r="P31" s="31">
        <f>SUM(C31:N31)</f>
        <v>0.43541666666666667</v>
      </c>
    </row>
    <row r="32" spans="2:16" ht="14.1" customHeight="1" x14ac:dyDescent="0.25">
      <c r="B32" s="26" t="s">
        <v>68</v>
      </c>
      <c r="C32" s="203">
        <v>0.21041666666666667</v>
      </c>
      <c r="D32" s="193">
        <v>0.14027777777777778</v>
      </c>
      <c r="E32" s="123"/>
      <c r="F32" s="123"/>
      <c r="G32" s="123"/>
      <c r="H32" s="123"/>
      <c r="I32" s="123"/>
      <c r="J32" s="123"/>
      <c r="K32" s="123"/>
      <c r="L32" s="97"/>
      <c r="M32" s="97"/>
      <c r="N32" s="97"/>
      <c r="O32" s="98"/>
      <c r="P32" s="31">
        <f>SUM(C32:N32)</f>
        <v>0.35069444444444442</v>
      </c>
    </row>
    <row r="33" spans="2:16" ht="14.1" customHeight="1" thickBot="1" x14ac:dyDescent="0.3">
      <c r="B33" s="26" t="s">
        <v>69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5.3472222222222227E-2</v>
      </c>
      <c r="D34" s="79">
        <f t="shared" ref="D34:P34" si="2">D31-D32-D33</f>
        <v>3.1249999999999972E-2</v>
      </c>
      <c r="E34" s="79">
        <f t="shared" si="2"/>
        <v>0</v>
      </c>
      <c r="F34" s="79">
        <f t="shared" si="2"/>
        <v>0</v>
      </c>
      <c r="G34" s="79">
        <f t="shared" si="2"/>
        <v>0</v>
      </c>
      <c r="H34" s="79">
        <f t="shared" si="2"/>
        <v>0</v>
      </c>
      <c r="I34" s="79">
        <f t="shared" si="2"/>
        <v>0</v>
      </c>
      <c r="J34" s="79">
        <f t="shared" si="2"/>
        <v>0</v>
      </c>
      <c r="K34" s="79">
        <f t="shared" si="2"/>
        <v>0</v>
      </c>
      <c r="L34" s="79">
        <f t="shared" si="2"/>
        <v>0</v>
      </c>
      <c r="M34" s="79">
        <f t="shared" si="2"/>
        <v>0</v>
      </c>
      <c r="N34" s="79">
        <f t="shared" si="2"/>
        <v>0</v>
      </c>
      <c r="O34" s="91"/>
      <c r="P34" s="80">
        <f t="shared" si="2"/>
        <v>8.4722222222222254E-2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52" t="s">
        <v>70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2:16" ht="18" customHeight="1" x14ac:dyDescent="0.25">
      <c r="B37" s="15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</row>
    <row r="38" spans="2:16" ht="18" customHeight="1" x14ac:dyDescent="0.25">
      <c r="B38" s="15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2:16" ht="18" customHeight="1" x14ac:dyDescent="0.25">
      <c r="B39" s="15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2:16" ht="18" customHeight="1" x14ac:dyDescent="0.25">
      <c r="B40" s="15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2:16" ht="18" customHeight="1" x14ac:dyDescent="0.25">
      <c r="B41" s="154"/>
      <c r="C41" s="151"/>
      <c r="D41" s="151"/>
      <c r="E41" s="151"/>
      <c r="F41" s="151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" customHeight="1" x14ac:dyDescent="0.25">
      <c r="B44" s="208" t="s">
        <v>187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169</v>
      </c>
      <c r="C53" s="172"/>
      <c r="D53" s="87"/>
      <c r="E53" s="87">
        <v>1.7</v>
      </c>
      <c r="F53" s="122"/>
      <c r="G53" s="175"/>
      <c r="H53" s="172"/>
      <c r="I53" s="172"/>
      <c r="J53" s="172"/>
      <c r="K53" s="172"/>
      <c r="L53" s="172"/>
      <c r="M53" s="172"/>
      <c r="N53" s="172"/>
      <c r="O53" s="172"/>
      <c r="P53" s="176"/>
    </row>
    <row r="54" spans="2:16" ht="14.1" customHeight="1" thickTop="1" thickBot="1" x14ac:dyDescent="0.3">
      <c r="B54" s="173" t="s">
        <v>168</v>
      </c>
      <c r="C54" s="174"/>
      <c r="D54" s="174"/>
      <c r="E54" s="174"/>
      <c r="F54" s="122">
        <v>793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5" t="s">
        <v>72</v>
      </c>
      <c r="C56" s="15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6" t="s">
        <v>73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74</v>
      </c>
      <c r="O57" s="157"/>
      <c r="P57" s="160"/>
    </row>
    <row r="58" spans="2:16" ht="17.100000000000001" customHeight="1" x14ac:dyDescent="0.25">
      <c r="B58" s="161" t="s">
        <v>75</v>
      </c>
      <c r="C58" s="162"/>
      <c r="D58" s="163"/>
      <c r="E58" s="161" t="s">
        <v>76</v>
      </c>
      <c r="F58" s="162"/>
      <c r="G58" s="163"/>
      <c r="H58" s="162" t="s">
        <v>77</v>
      </c>
      <c r="I58" s="162"/>
      <c r="J58" s="162"/>
      <c r="K58" s="164" t="s">
        <v>78</v>
      </c>
      <c r="L58" s="162"/>
      <c r="M58" s="165"/>
      <c r="N58" s="166"/>
      <c r="O58" s="162"/>
      <c r="P58" s="167"/>
    </row>
    <row r="59" spans="2:16" ht="20.100000000000001" customHeight="1" x14ac:dyDescent="0.25">
      <c r="B59" s="180" t="s">
        <v>79</v>
      </c>
      <c r="C59" s="181"/>
      <c r="D59" s="35" t="b">
        <v>1</v>
      </c>
      <c r="E59" s="180" t="s">
        <v>80</v>
      </c>
      <c r="F59" s="181"/>
      <c r="G59" s="35" t="b">
        <v>1</v>
      </c>
      <c r="H59" s="182" t="s">
        <v>81</v>
      </c>
      <c r="I59" s="181"/>
      <c r="J59" s="35" t="b">
        <v>1</v>
      </c>
      <c r="K59" s="182" t="s">
        <v>82</v>
      </c>
      <c r="L59" s="181"/>
      <c r="M59" s="35" t="b">
        <v>1</v>
      </c>
      <c r="N59" s="183" t="s">
        <v>83</v>
      </c>
      <c r="O59" s="181"/>
      <c r="P59" s="35" t="b">
        <v>1</v>
      </c>
    </row>
    <row r="60" spans="2:16" ht="20.100000000000001" customHeight="1" x14ac:dyDescent="0.25">
      <c r="B60" s="180" t="s">
        <v>84</v>
      </c>
      <c r="C60" s="181"/>
      <c r="D60" s="35" t="b">
        <v>1</v>
      </c>
      <c r="E60" s="180" t="s">
        <v>85</v>
      </c>
      <c r="F60" s="181"/>
      <c r="G60" s="35" t="b">
        <v>1</v>
      </c>
      <c r="H60" s="182" t="s">
        <v>86</v>
      </c>
      <c r="I60" s="181"/>
      <c r="J60" s="35" t="b">
        <v>1</v>
      </c>
      <c r="K60" s="182" t="s">
        <v>87</v>
      </c>
      <c r="L60" s="181"/>
      <c r="M60" s="35" t="b">
        <v>1</v>
      </c>
      <c r="N60" s="183" t="s">
        <v>88</v>
      </c>
      <c r="O60" s="181"/>
      <c r="P60" s="35" t="b">
        <v>1</v>
      </c>
    </row>
    <row r="61" spans="2:16" ht="20.100000000000001" customHeight="1" x14ac:dyDescent="0.25">
      <c r="B61" s="180" t="s">
        <v>89</v>
      </c>
      <c r="C61" s="181"/>
      <c r="D61" s="35" t="b">
        <v>1</v>
      </c>
      <c r="E61" s="180" t="s">
        <v>90</v>
      </c>
      <c r="F61" s="181"/>
      <c r="G61" s="35" t="b">
        <v>1</v>
      </c>
      <c r="H61" s="182" t="s">
        <v>91</v>
      </c>
      <c r="I61" s="181"/>
      <c r="J61" s="35" t="b">
        <v>1</v>
      </c>
      <c r="K61" s="182" t="s">
        <v>92</v>
      </c>
      <c r="L61" s="181"/>
      <c r="M61" s="35" t="b">
        <v>1</v>
      </c>
      <c r="N61" s="183" t="s">
        <v>93</v>
      </c>
      <c r="O61" s="181"/>
      <c r="P61" s="35" t="b">
        <v>1</v>
      </c>
    </row>
    <row r="62" spans="2:16" ht="20.100000000000001" customHeight="1" x14ac:dyDescent="0.25">
      <c r="B62" s="182" t="s">
        <v>91</v>
      </c>
      <c r="C62" s="181"/>
      <c r="D62" s="35" t="b">
        <v>1</v>
      </c>
      <c r="E62" s="180" t="s">
        <v>94</v>
      </c>
      <c r="F62" s="181"/>
      <c r="G62" s="35" t="b">
        <v>1</v>
      </c>
      <c r="H62" s="182" t="s">
        <v>95</v>
      </c>
      <c r="I62" s="181"/>
      <c r="J62" s="35" t="b">
        <v>0</v>
      </c>
      <c r="K62" s="182" t="s">
        <v>96</v>
      </c>
      <c r="L62" s="181"/>
      <c r="M62" s="35" t="b">
        <v>1</v>
      </c>
      <c r="N62" s="183" t="s">
        <v>86</v>
      </c>
      <c r="O62" s="181"/>
      <c r="P62" s="35" t="b">
        <v>1</v>
      </c>
    </row>
    <row r="63" spans="2:16" ht="20.100000000000001" customHeight="1" x14ac:dyDescent="0.25">
      <c r="B63" s="182" t="s">
        <v>97</v>
      </c>
      <c r="C63" s="181"/>
      <c r="D63" s="35" t="b">
        <v>1</v>
      </c>
      <c r="E63" s="180" t="s">
        <v>98</v>
      </c>
      <c r="F63" s="181"/>
      <c r="G63" s="35" t="b">
        <v>1</v>
      </c>
      <c r="H63" s="41"/>
      <c r="I63" s="42"/>
      <c r="J63" s="43"/>
      <c r="K63" s="182" t="s">
        <v>99</v>
      </c>
      <c r="L63" s="181"/>
      <c r="M63" s="35" t="b">
        <v>1</v>
      </c>
      <c r="N63" s="183" t="s">
        <v>167</v>
      </c>
      <c r="O63" s="181"/>
      <c r="P63" s="35" t="b">
        <v>1</v>
      </c>
    </row>
    <row r="64" spans="2:16" ht="20.100000000000001" customHeight="1" x14ac:dyDescent="0.25">
      <c r="B64" s="182" t="s">
        <v>100</v>
      </c>
      <c r="C64" s="181"/>
      <c r="D64" s="35" t="b">
        <v>0</v>
      </c>
      <c r="E64" s="180" t="s">
        <v>101</v>
      </c>
      <c r="F64" s="181"/>
      <c r="G64" s="35" t="b">
        <v>1</v>
      </c>
      <c r="H64" s="44"/>
      <c r="I64" s="45"/>
      <c r="J64" s="46"/>
      <c r="K64" s="190" t="s">
        <v>102</v>
      </c>
      <c r="L64" s="191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80" t="s">
        <v>165</v>
      </c>
      <c r="F65" s="181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8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84" t="s">
        <v>108</v>
      </c>
      <c r="C69" s="184"/>
      <c r="D69" s="54"/>
      <c r="E69" s="54"/>
      <c r="F69" s="186" t="s">
        <v>109</v>
      </c>
      <c r="G69" s="188" t="s">
        <v>110</v>
      </c>
      <c r="H69" s="54"/>
      <c r="I69" s="184" t="s">
        <v>111</v>
      </c>
      <c r="J69" s="184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85"/>
      <c r="C70" s="185"/>
      <c r="D70" s="58"/>
      <c r="E70" s="59"/>
      <c r="F70" s="187"/>
      <c r="G70" s="189"/>
      <c r="H70" s="60"/>
      <c r="I70" s="185"/>
      <c r="J70" s="185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9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-152.84200000000001</v>
      </c>
      <c r="D72" s="37">
        <v>-153.91800000000001</v>
      </c>
      <c r="E72" s="105" t="s">
        <v>121</v>
      </c>
      <c r="F72" s="37">
        <v>18.5</v>
      </c>
      <c r="G72" s="204">
        <v>18.600000000000001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-135.94399999999999</v>
      </c>
      <c r="D73" s="37">
        <v>-138.41999999999999</v>
      </c>
      <c r="E73" s="106" t="s">
        <v>125</v>
      </c>
      <c r="F73" s="107">
        <v>36</v>
      </c>
      <c r="G73" s="205">
        <v>36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-205.02600000000001</v>
      </c>
      <c r="D74" s="37">
        <v>-205.25700000000001</v>
      </c>
      <c r="E74" s="106" t="s">
        <v>130</v>
      </c>
      <c r="F74" s="108">
        <v>20</v>
      </c>
      <c r="G74" s="206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2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-112.497</v>
      </c>
      <c r="D75" s="37">
        <v>-113.514</v>
      </c>
      <c r="E75" s="106" t="s">
        <v>135</v>
      </c>
      <c r="F75" s="108">
        <v>50</v>
      </c>
      <c r="G75" s="206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23.521999999999998</v>
      </c>
      <c r="D76" s="37">
        <v>22.667000000000002</v>
      </c>
      <c r="E76" s="106" t="s">
        <v>140</v>
      </c>
      <c r="F76" s="108">
        <v>50</v>
      </c>
      <c r="G76" s="206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28.05</v>
      </c>
      <c r="D77" s="37">
        <v>26.818999999999999</v>
      </c>
      <c r="E77" s="106" t="s">
        <v>145</v>
      </c>
      <c r="F77" s="108">
        <v>190</v>
      </c>
      <c r="G77" s="206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19.905000000000001</v>
      </c>
      <c r="D78" s="37">
        <v>19.22</v>
      </c>
      <c r="E78" s="106" t="s">
        <v>150</v>
      </c>
      <c r="F78" s="109"/>
      <c r="G78" s="207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20.843</v>
      </c>
      <c r="D79" s="37">
        <v>20.114000000000001</v>
      </c>
      <c r="E79" s="105" t="s">
        <v>155</v>
      </c>
      <c r="F79" s="37">
        <v>16</v>
      </c>
      <c r="G79" s="204">
        <v>12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0">
        <v>1.6900000000000001E-5</v>
      </c>
      <c r="D80" s="110">
        <v>1.7399999999999999E-5</v>
      </c>
      <c r="E80" s="106" t="s">
        <v>160</v>
      </c>
      <c r="F80" s="107">
        <v>55</v>
      </c>
      <c r="G80" s="205">
        <v>73.900000000000006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7" t="s">
        <v>164</v>
      </c>
      <c r="C84" s="137"/>
    </row>
    <row r="85" spans="2:16" ht="15" customHeight="1" x14ac:dyDescent="0.25">
      <c r="B85" s="138" t="s">
        <v>183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</row>
    <row r="86" spans="2:16" ht="15" customHeight="1" x14ac:dyDescent="0.25">
      <c r="B86" s="124" t="s">
        <v>186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6"/>
    </row>
    <row r="87" spans="2:16" ht="15" customHeight="1" x14ac:dyDescent="0.25">
      <c r="B87" s="130" t="s">
        <v>188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2"/>
    </row>
    <row r="88" spans="2:16" ht="15" customHeight="1" x14ac:dyDescent="0.25">
      <c r="B88" s="130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  <row r="89" spans="2:16" ht="15" customHeight="1" x14ac:dyDescent="0.25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6"/>
    </row>
    <row r="90" spans="2:16" ht="15" customHeight="1" x14ac:dyDescent="0.25">
      <c r="B90" s="130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2"/>
    </row>
    <row r="91" spans="2:16" ht="15" customHeight="1" x14ac:dyDescent="0.25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6"/>
    </row>
    <row r="92" spans="2:16" ht="15" customHeight="1" x14ac:dyDescent="0.25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6"/>
    </row>
    <row r="93" spans="2:16" ht="15" customHeight="1" x14ac:dyDescent="0.25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6"/>
    </row>
    <row r="94" spans="2:16" ht="15" customHeight="1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6"/>
    </row>
    <row r="95" spans="2:16" ht="15" customHeight="1" x14ac:dyDescent="0.25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6"/>
    </row>
    <row r="96" spans="2:16" ht="15" customHeight="1" x14ac:dyDescent="0.25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6"/>
    </row>
    <row r="97" spans="2:16" ht="15" customHeight="1" x14ac:dyDescent="0.25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6"/>
    </row>
    <row r="98" spans="2:16" ht="15" customHeight="1" x14ac:dyDescent="0.25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6"/>
    </row>
    <row r="99" spans="2:16" ht="15" customHeight="1" x14ac:dyDescent="0.25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2024-04-16T04:40:07Z</dcterms:modified>
</cp:coreProperties>
</file>