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E19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<sst xmlns="http://schemas.openxmlformats.org/spreadsheetml/2006/main" count="206" uniqueCount="186">
  <si>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</si>
  <si>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</si>
  <si>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</si>
  <si>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</si>
  <si>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</si>
  <si>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</si>
  <si>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</si>
  <si>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</si>
  <si>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</si>
  <si>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</si>
  <si>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</si>
  <si>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</si>
  <si>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</si>
  <si>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</si>
  <si>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</si>
  <si>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</si>
  <si>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</si>
  <si>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</si>
  <si>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</si>
  <si>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</si>
  <si>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</si>
  <si>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</si>
  <si>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</si>
  <si>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</si>
  <si>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</si>
  <si>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</si>
  <si>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</si>
  <si>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</si>
  <si>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</si>
  <si>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</si>
  <si>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</si>
  <si>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</si>
  <si>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</si>
  <si>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</si>
  <si>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</si>
  <si>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</si>
  <si>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</si>
  <si>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</si>
  <si>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</si>
  <si>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</si>
  <si>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</si>
  <si>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</si>
  <si>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</si>
  <si>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</si>
  <si>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</si>
  <si>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</si>
  <si>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</si>
  <si>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</si>
  <si>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</si>
  <si>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</si>
  <si>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</si>
  <si>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</si>
  <si>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</si>
  <si>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</si>
  <si>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</si>
  <si>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</si>
  <si>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</si>
  <si>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</si>
  <si>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</si>
  <si>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</si>
  <si>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</si>
  <si>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</si>
  <si>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</si>
  <si>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</si>
  <si>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</si>
  <si>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</si>
  <si>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</si>
  <si>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</si>
  <si>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</si>
  <si>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</si>
  <si>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</si>
  <si>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</si>
  <si>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</si>
  <si>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</si>
  <si>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</si>
  <si>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</si>
  <si>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</si>
  <si>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</si>
  <si>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</si>
  <si>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</si>
  <si>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</si>
  <si>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</si>
  <si>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</si>
  <si>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</si>
  <si>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</si>
  <si>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</si>
  <si>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</si>
  <si>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</si>
  <si>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</si>
  <si>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</si>
  <si>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</si>
  <si>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</si>
  <si>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</si>
  <si>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</si>
  <si>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</si>
  <si>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</si>
  <si>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</si>
  <si>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</si>
  <si>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</si>
  <si>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</si>
  <si>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</si>
  <si>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</si>
  <si>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</si>
  <si>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</si>
  <si>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</si>
  <si>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</si>
  <si>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</si>
  <si>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</si>
  <si>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</si>
  <si>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</si>
  <si>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</si>
  <si>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</si>
  <si>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</si>
  <si>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</si>
  <si>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</si>
  <si>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</si>
  <si>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</si>
  <si>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</si>
  <si>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</si>
  <si>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</si>
  <si>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</si>
  <si>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</si>
  <si>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</si>
  <si>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</si>
  <si>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</si>
  <si>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</si>
  <si>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</si>
  <si>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</si>
  <si>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</si>
  <si>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</si>
  <si>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</si>
  <si>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</si>
  <si>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</si>
  <si>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</si>
  <si>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</si>
  <si>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</si>
  <si>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</si>
  <si>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</si>
  <si>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</si>
  <si>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</si>
  <si>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</si>
  <si>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</si>
  <si>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</si>
  <si>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</si>
  <si>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</si>
  <si>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</si>
  <si>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</si>
  <si>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</si>
  <si>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</si>
  <si>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</si>
  <si>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</si>
  <si>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</si>
  <si>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</si>
  <si>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</si>
  <si>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</si>
  <si>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</si>
  <si>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</si>
  <si>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</si>
  <si>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</si>
  <si>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</si>
  <si>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</si>
  <si>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</si>
  <si>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</si>
  <si>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</si>
  <si>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</si>
  <si>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</si>
  <si>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</si>
  <si>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</si>
  <si>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</si>
  <si>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</si>
  <si>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</si>
  <si>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</si>
  <si>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</si>
  <si>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</si>
  <si>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</si>
  <si>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</si>
  <si>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</si>
  <si>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</si>
  <si>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</si>
  <si>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</si>
  <si>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김부진</t>
    <phoneticPr fontId="3" type="noConversion"/>
  </si>
  <si>
    <t>1) 방풍막 분리</t>
    <phoneticPr fontId="3" type="noConversion"/>
  </si>
  <si>
    <t>2) 돔에어콘, 찬바람 안 나옴. → 꺼둠</t>
    <phoneticPr fontId="3" type="noConversion"/>
  </si>
  <si>
    <t>W</t>
    <phoneticPr fontId="3" type="noConversion"/>
  </si>
  <si>
    <t>W</t>
    <phoneticPr fontId="3" type="noConversion"/>
  </si>
  <si>
    <t xml:space="preserve"> 초저녁 고습으로 관측 대기중 돔플랫 촬영 [03:33]종료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</si>
</sst>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50" fillId="0" borderId="0" xfId="0" applyFont="1" applyProtection="1">
      <alignment vertical="center"/>
    </xf>
    <xf numFmtId="0" fontId="51" fillId="0" borderId="1" xfId="0" applyFont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53" fillId="0" borderId="2" xfId="0" applyFont="1" applyBorder="1" applyAlignment="1" applyProtection="1">
      <alignment horizontal="center" vertical="center"/>
    </xf>
    <xf numFmtId="0" fontId="54" fillId="0" borderId="0" xfId="0" applyFont="1" applyProtection="1">
      <alignment vertical="center"/>
      <protection locked="0"/>
    </xf>
    <xf numFmtId="0" fontId="54" fillId="0" borderId="0" xfId="0" applyFont="1" applyProtection="1">
      <alignment vertical="center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8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51" fillId="0" borderId="2" xfId="0" applyFont="1" applyBorder="1" applyProtection="1">
      <alignment vertical="center"/>
    </xf>
    <xf numFmtId="0" fontId="51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4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0" borderId="28" xfId="0" applyFont="1" applyBorder="1" applyAlignment="1" applyProtection="1">
      <alignment horizontal="left" vertical="center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55" fillId="0" borderId="26" xfId="0" applyFont="1" applyBorder="1" applyAlignment="1" applyProtection="1">
      <alignment horizontal="left" vertical="center"/>
      <protection locked="0"/>
    </xf>
    <xf numFmtId="0" fontId="55" fillId="0" borderId="0" xfId="0" applyFont="1" applyBorder="1" applyAlignment="1" applyProtection="1">
      <alignment horizontal="left" vertical="center"/>
      <protection locked="0"/>
    </xf>
    <xf numFmtId="0" fontId="55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177" fontId="35" fillId="2" borderId="15" xfId="0" applyNumberFormat="1" applyFont="1" applyFill="1" applyBorder="1" applyAlignment="1" applyProtection="1">
      <alignment horizontal="center" vertical="center"/>
      <protection locked="0"/>
    </xf>
    <xf numFmtId="177" fontId="37" fillId="2" borderId="2" xfId="0" applyNumberFormat="1" applyFont="1" applyFill="1" applyBorder="1" applyAlignment="1" applyProtection="1">
      <alignment horizontal="center" vertical="center"/>
      <protection locked="0"/>
    </xf>
    <xf numFmtId="178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5" xfId="0" applyFont="1" applyBorder="1" applyProtection="1">
      <alignment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I18" sqref="I18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79" t="s">
        <v>0</v>
      </c>
      <c r="C2" s="17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0">
        <v>45396</v>
      </c>
      <c r="D3" s="181"/>
      <c r="E3" s="1"/>
      <c r="F3" s="1"/>
      <c r="G3" s="1"/>
      <c r="H3" s="1"/>
      <c r="I3" s="1"/>
      <c r="J3" s="1"/>
      <c r="K3" s="39" t="s">
        <v>2</v>
      </c>
      <c r="L3" s="182">
        <f>(P31-(P32+P33))/P31*100</f>
        <v>0</v>
      </c>
      <c r="M3" s="182"/>
      <c r="N3" s="39" t="s">
        <v>3</v>
      </c>
      <c r="O3" s="182">
        <f>(P31-P33)/P31*100</f>
        <v>100</v>
      </c>
      <c r="P3" s="182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9" t="s">
        <v>6</v>
      </c>
      <c r="C7" s="17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6">
        <v>0.72638888888888886</v>
      </c>
      <c r="D9" s="82"/>
      <c r="E9" s="82">
        <v>8</v>
      </c>
      <c r="F9" s="82">
        <v>88</v>
      </c>
      <c r="G9" s="83" t="s">
        <v>183</v>
      </c>
      <c r="H9" s="84">
        <v>4.7</v>
      </c>
      <c r="I9" s="112">
        <v>35.1</v>
      </c>
      <c r="J9" s="85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115" customFormat="1" ht="14.25" customHeight="1" x14ac:dyDescent="0.25">
      <c r="B10" s="116" t="s">
        <v>22</v>
      </c>
      <c r="C10" s="123">
        <v>0.92361111111111116</v>
      </c>
      <c r="D10" s="124"/>
      <c r="E10" s="124">
        <v>6.7</v>
      </c>
      <c r="F10" s="124">
        <v>89</v>
      </c>
      <c r="G10" s="125" t="s">
        <v>183</v>
      </c>
      <c r="H10" s="124">
        <v>4</v>
      </c>
      <c r="I10" s="126"/>
      <c r="J10" s="127">
        <f>IF(L10, 1, 0) + IF(M10, 2, 0) + IF(N10, 4, 0) + IF(O10, 8, 0) + IF(P10, 16, 0)</f>
        <v>4</v>
      </c>
      <c r="K10" s="8" t="b">
        <v>0</v>
      </c>
      <c r="L10" s="8"/>
      <c r="M10" s="8"/>
      <c r="N10" s="8" t="b">
        <v>1</v>
      </c>
      <c r="O10" s="8" t="b">
        <v>0</v>
      </c>
      <c r="P10" s="8"/>
    </row>
    <row r="11" spans="2:16" s="115" customFormat="1" ht="14.25" customHeight="1" thickBot="1" x14ac:dyDescent="0.3">
      <c r="B11" s="119" t="s">
        <v>23</v>
      </c>
      <c r="C11" s="206">
        <v>0.1423611111111111</v>
      </c>
      <c r="D11" s="207"/>
      <c r="E11" s="207">
        <v>8.1999999999999993</v>
      </c>
      <c r="F11" s="207">
        <v>89</v>
      </c>
      <c r="G11" s="129" t="s">
        <v>184</v>
      </c>
      <c r="H11" s="207">
        <v>1.6</v>
      </c>
      <c r="I11" s="208"/>
      <c r="J11" s="85">
        <f>IF(L11, 1, 0) + IF(M11, 2, 0) + IF(N11, 4, 0) + IF(O11, 8, 0) + IF(P11, 16, 0)</f>
        <v>12</v>
      </c>
      <c r="K11" s="120" t="b">
        <v>0</v>
      </c>
      <c r="L11" s="120"/>
      <c r="M11" s="120"/>
      <c r="N11" s="120" t="b">
        <v>1</v>
      </c>
      <c r="O11" s="120" t="b">
        <v>1</v>
      </c>
      <c r="P11" s="120"/>
    </row>
    <row r="12" spans="2:16" ht="14.25" customHeight="1" thickBot="1" x14ac:dyDescent="0.3">
      <c r="B12" s="10" t="s">
        <v>24</v>
      </c>
      <c r="C12" s="11">
        <f>(24-C9)+C11</f>
        <v>23.415972222222223</v>
      </c>
      <c r="D12" s="12" t="e">
        <f>AVERAGE(D9:D11)</f>
        <v>#DIV/0!</v>
      </c>
      <c r="E12" s="12">
        <f>AVERAGE(E9:E11)</f>
        <v>7.6333333333333329</v>
      </c>
      <c r="F12" s="13">
        <f>AVERAGE(F9:F11)</f>
        <v>88.666666666666671</v>
      </c>
      <c r="G12" s="14"/>
      <c r="H12" s="15">
        <f>AVERAGE(H9:H11)</f>
        <v>3.4333333333333331</v>
      </c>
      <c r="I12" s="16"/>
      <c r="J12" s="17">
        <f>AVERAGE(J9:J11)</f>
        <v>9.3333333333333339</v>
      </c>
      <c r="K12" s="121"/>
      <c r="L12" s="121"/>
      <c r="M12" s="121"/>
      <c r="N12" s="121"/>
      <c r="O12" s="121"/>
      <c r="P12" s="12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9" t="s">
        <v>25</v>
      </c>
      <c r="C14" s="17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2" t="s">
        <v>178</v>
      </c>
      <c r="D16" s="92" t="s">
        <v>179</v>
      </c>
      <c r="E16" s="102" t="s">
        <v>179</v>
      </c>
      <c r="F16" s="102" t="s">
        <v>179</v>
      </c>
      <c r="G16" s="102"/>
      <c r="H16" s="102"/>
      <c r="I16" s="102"/>
      <c r="J16" s="92"/>
      <c r="K16" s="92"/>
      <c r="L16" s="92"/>
      <c r="M16" s="92"/>
      <c r="N16" s="92"/>
      <c r="O16" s="92"/>
      <c r="P16" s="92" t="s">
        <v>41</v>
      </c>
    </row>
    <row r="17" spans="2:16" ht="14.1" customHeight="1" x14ac:dyDescent="0.25">
      <c r="B17" s="25" t="s">
        <v>42</v>
      </c>
      <c r="C17" s="103">
        <v>0.65277777777777779</v>
      </c>
      <c r="D17" s="103">
        <v>0.65555555555555556</v>
      </c>
      <c r="E17" s="117">
        <v>0.70833333333333337</v>
      </c>
      <c r="F17" s="103">
        <v>0.1423611111111111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03">
        <v>0.14791666666666667</v>
      </c>
    </row>
    <row r="18" spans="2:16" ht="14.1" customHeight="1" x14ac:dyDescent="0.25">
      <c r="B18" s="25" t="s">
        <v>43</v>
      </c>
      <c r="C18" s="102">
        <v>9760</v>
      </c>
      <c r="D18" s="102">
        <f>C18+1</f>
        <v>9761</v>
      </c>
      <c r="E18" s="102">
        <f>D19+1</f>
        <v>9766</v>
      </c>
      <c r="F18" s="102">
        <f t="shared" ref="F18:G18" si="0">E19+1</f>
        <v>9832</v>
      </c>
      <c r="G18" s="102"/>
      <c r="H18" s="102"/>
      <c r="I18" s="102"/>
      <c r="J18" s="102"/>
      <c r="K18" s="102"/>
      <c r="L18" s="102"/>
      <c r="M18" s="102"/>
      <c r="N18" s="102"/>
      <c r="O18" s="102"/>
      <c r="P18" s="102">
        <f>MAX(C18:O19)+1</f>
        <v>9837</v>
      </c>
    </row>
    <row r="19" spans="2:16" ht="14.1" customHeight="1" thickBot="1" x14ac:dyDescent="0.3">
      <c r="B19" s="9" t="s">
        <v>44</v>
      </c>
      <c r="C19" s="111"/>
      <c r="D19" s="102">
        <v>9765</v>
      </c>
      <c r="E19" s="104">
        <f>E18+65</f>
        <v>9831</v>
      </c>
      <c r="F19" s="104">
        <f>F18+4</f>
        <v>9836</v>
      </c>
      <c r="G19" s="104"/>
      <c r="H19" s="104"/>
      <c r="I19" s="104"/>
      <c r="J19" s="104"/>
      <c r="K19" s="104"/>
      <c r="L19" s="104"/>
      <c r="M19" s="104"/>
      <c r="N19" s="102"/>
      <c r="O19" s="102"/>
      <c r="P19" s="111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66</v>
      </c>
      <c r="F20" s="23">
        <f t="shared" si="1"/>
        <v>5</v>
      </c>
      <c r="G20" s="23" t="str">
        <f t="shared" si="1"/>
        <v/>
      </c>
      <c r="H20" s="23" t="str">
        <f t="shared" si="1"/>
        <v/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1" t="s">
        <v>46</v>
      </c>
      <c r="C22" s="25" t="s">
        <v>21</v>
      </c>
      <c r="D22" s="25" t="s">
        <v>23</v>
      </c>
      <c r="E22" s="25" t="s">
        <v>47</v>
      </c>
      <c r="F22" s="192" t="s">
        <v>48</v>
      </c>
      <c r="G22" s="192"/>
      <c r="H22" s="192"/>
      <c r="I22" s="192"/>
      <c r="J22" s="25" t="s">
        <v>21</v>
      </c>
      <c r="K22" s="25" t="s">
        <v>23</v>
      </c>
      <c r="L22" s="25" t="s">
        <v>47</v>
      </c>
      <c r="M22" s="192" t="s">
        <v>48</v>
      </c>
      <c r="N22" s="192"/>
      <c r="O22" s="192"/>
      <c r="P22" s="192"/>
    </row>
    <row r="23" spans="2:16" ht="13.5" customHeight="1" x14ac:dyDescent="0.25">
      <c r="B23" s="191"/>
      <c r="C23" s="83"/>
      <c r="D23" s="83"/>
      <c r="E23" s="83" t="s">
        <v>49</v>
      </c>
      <c r="F23" s="190" t="s">
        <v>173</v>
      </c>
      <c r="G23" s="190"/>
      <c r="H23" s="190"/>
      <c r="I23" s="190"/>
      <c r="J23" s="118"/>
      <c r="K23" s="118"/>
      <c r="L23" s="112" t="s">
        <v>50</v>
      </c>
      <c r="M23" s="190"/>
      <c r="N23" s="190"/>
      <c r="O23" s="190"/>
      <c r="P23" s="190"/>
    </row>
    <row r="24" spans="2:16" ht="13.5" customHeight="1" x14ac:dyDescent="0.25">
      <c r="B24" s="191"/>
      <c r="C24" s="83"/>
      <c r="D24" s="83"/>
      <c r="E24" s="83" t="s">
        <v>51</v>
      </c>
      <c r="F24" s="190" t="s">
        <v>173</v>
      </c>
      <c r="G24" s="190"/>
      <c r="H24" s="190"/>
      <c r="I24" s="190"/>
      <c r="J24" s="118"/>
      <c r="K24" s="118"/>
      <c r="L24" s="112" t="s">
        <v>52</v>
      </c>
      <c r="M24" s="190"/>
      <c r="N24" s="190"/>
      <c r="O24" s="190"/>
      <c r="P24" s="190"/>
    </row>
    <row r="25" spans="2:16" ht="13.5" customHeight="1" x14ac:dyDescent="0.25">
      <c r="B25" s="191"/>
      <c r="C25" s="83"/>
      <c r="D25" s="83"/>
      <c r="E25" s="83" t="s">
        <v>52</v>
      </c>
      <c r="F25" s="190" t="s">
        <v>173</v>
      </c>
      <c r="G25" s="190"/>
      <c r="H25" s="190"/>
      <c r="I25" s="190"/>
      <c r="J25" s="118"/>
      <c r="K25" s="118"/>
      <c r="L25" s="112" t="s">
        <v>51</v>
      </c>
      <c r="M25" s="190"/>
      <c r="N25" s="190"/>
      <c r="O25" s="190"/>
      <c r="P25" s="190"/>
    </row>
    <row r="26" spans="2:16" ht="13.5" customHeight="1" x14ac:dyDescent="0.25">
      <c r="B26" s="191"/>
      <c r="C26" s="83"/>
      <c r="D26" s="83"/>
      <c r="E26" s="83" t="s">
        <v>50</v>
      </c>
      <c r="F26" s="190" t="s">
        <v>173</v>
      </c>
      <c r="G26" s="190"/>
      <c r="H26" s="190"/>
      <c r="I26" s="190"/>
      <c r="J26" s="118"/>
      <c r="K26" s="118"/>
      <c r="L26" s="112" t="s">
        <v>49</v>
      </c>
      <c r="M26" s="190"/>
      <c r="N26" s="190"/>
      <c r="O26" s="190"/>
      <c r="P26" s="19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9" t="s">
        <v>53</v>
      </c>
      <c r="C28" s="179"/>
      <c r="D28" s="17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3">
        <v>0.24444444444444446</v>
      </c>
      <c r="D30" s="94"/>
      <c r="E30" s="94"/>
      <c r="F30" s="94"/>
      <c r="G30" s="94">
        <v>0.17361111111111113</v>
      </c>
      <c r="H30" s="94"/>
      <c r="I30" s="94"/>
      <c r="J30" s="94"/>
      <c r="K30" s="95"/>
      <c r="L30" s="94"/>
      <c r="M30" s="94"/>
      <c r="N30" s="94"/>
      <c r="O30" s="94"/>
      <c r="P30" s="31">
        <f>SUM(C30:J30,L30:N30)</f>
        <v>0.41805555555555562</v>
      </c>
    </row>
    <row r="31" spans="2:16" ht="14.1" customHeight="1" x14ac:dyDescent="0.25">
      <c r="B31" s="26" t="s">
        <v>172</v>
      </c>
      <c r="C31" s="205">
        <v>0.24444444444444446</v>
      </c>
      <c r="D31" s="114"/>
      <c r="E31" s="114"/>
      <c r="F31" s="114"/>
      <c r="G31" s="130">
        <v>0.17361111111111113</v>
      </c>
      <c r="H31" s="114"/>
      <c r="I31" s="114"/>
      <c r="J31" s="114"/>
      <c r="K31" s="114"/>
      <c r="L31" s="114"/>
      <c r="M31" s="114"/>
      <c r="N31" s="114"/>
      <c r="O31" s="96"/>
      <c r="P31" s="31">
        <f>SUM(C31:N31)</f>
        <v>0.41805555555555562</v>
      </c>
    </row>
    <row r="32" spans="2:16" ht="14.1" customHeight="1" x14ac:dyDescent="0.25">
      <c r="B32" s="26" t="s">
        <v>68</v>
      </c>
      <c r="C32" s="122">
        <v>0.24444444444444446</v>
      </c>
      <c r="D32" s="97"/>
      <c r="E32" s="97"/>
      <c r="F32" s="97"/>
      <c r="G32" s="97">
        <v>0.17361111111111113</v>
      </c>
      <c r="H32" s="97"/>
      <c r="I32" s="97"/>
      <c r="J32" s="97"/>
      <c r="K32" s="97"/>
      <c r="L32" s="97"/>
      <c r="M32" s="97"/>
      <c r="N32" s="97"/>
      <c r="O32" s="98"/>
      <c r="P32" s="31">
        <f>SUM(C32:N32)</f>
        <v>0.41805555555555562</v>
      </c>
    </row>
    <row r="33" spans="2:16" ht="14.1" customHeight="1" thickBot="1" x14ac:dyDescent="0.3">
      <c r="B33" s="26" t="s">
        <v>69</v>
      </c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1"/>
      <c r="P33" s="32">
        <f>SUM(C33:N33)</f>
        <v>0</v>
      </c>
    </row>
    <row r="34" spans="2:16" ht="14.1" customHeight="1" x14ac:dyDescent="0.25">
      <c r="B34" s="78" t="s">
        <v>170</v>
      </c>
      <c r="C34" s="79">
        <f>C31-C32-C33</f>
        <v>0</v>
      </c>
      <c r="D34" s="79">
        <f t="shared" ref="D34:P34" si="2">D31-D32-D33</f>
        <v>0</v>
      </c>
      <c r="E34" s="79">
        <f t="shared" si="2"/>
        <v>0</v>
      </c>
      <c r="F34" s="79">
        <f t="shared" si="2"/>
        <v>0</v>
      </c>
      <c r="G34" s="79">
        <f t="shared" si="2"/>
        <v>0</v>
      </c>
      <c r="H34" s="79">
        <f t="shared" si="2"/>
        <v>0</v>
      </c>
      <c r="I34" s="79">
        <f t="shared" si="2"/>
        <v>0</v>
      </c>
      <c r="J34" s="79">
        <f t="shared" si="2"/>
        <v>0</v>
      </c>
      <c r="K34" s="79">
        <f t="shared" si="2"/>
        <v>0</v>
      </c>
      <c r="L34" s="79">
        <f t="shared" si="2"/>
        <v>0</v>
      </c>
      <c r="M34" s="79">
        <f t="shared" si="2"/>
        <v>0</v>
      </c>
      <c r="N34" s="79">
        <f t="shared" si="2"/>
        <v>0</v>
      </c>
      <c r="O34" s="91"/>
      <c r="P34" s="80">
        <f t="shared" si="2"/>
        <v>0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76" t="s">
        <v>70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</row>
    <row r="37" spans="2:16" ht="18" customHeight="1" x14ac:dyDescent="0.25">
      <c r="B37" s="177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</row>
    <row r="38" spans="2:16" ht="18" customHeight="1" x14ac:dyDescent="0.25">
      <c r="B38" s="177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</row>
    <row r="39" spans="2:16" ht="18" customHeight="1" x14ac:dyDescent="0.25">
      <c r="B39" s="177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</row>
    <row r="40" spans="2:16" ht="18" customHeight="1" x14ac:dyDescent="0.25">
      <c r="B40" s="177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</row>
    <row r="41" spans="2:16" ht="18" customHeight="1" x14ac:dyDescent="0.25">
      <c r="B41" s="178"/>
      <c r="C41" s="175"/>
      <c r="D41" s="175"/>
      <c r="E41" s="175"/>
      <c r="F41" s="175"/>
      <c r="G41" s="174"/>
      <c r="H41" s="174"/>
      <c r="I41" s="174"/>
      <c r="J41" s="174"/>
      <c r="K41" s="174"/>
      <c r="L41" s="174"/>
      <c r="M41" s="174"/>
      <c r="N41" s="174"/>
      <c r="O41" s="174"/>
      <c r="P41" s="17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71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202" t="s">
        <v>185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4"/>
    </row>
    <row r="45" spans="2:16" ht="14.1" customHeight="1" x14ac:dyDescent="0.2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56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8"/>
    </row>
    <row r="47" spans="2:16" ht="14.1" customHeight="1" x14ac:dyDescent="0.25">
      <c r="B47" s="156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8"/>
    </row>
    <row r="48" spans="2:16" ht="14.1" customHeight="1" x14ac:dyDescent="0.2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8"/>
    </row>
    <row r="49" spans="2:16" ht="14.1" customHeight="1" x14ac:dyDescent="0.2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2:16" ht="14.1" customHeight="1" x14ac:dyDescent="0.25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/>
    </row>
    <row r="51" spans="2:16" ht="14.1" customHeight="1" x14ac:dyDescent="0.25"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</row>
    <row r="52" spans="2:16" ht="14.1" customHeight="1" thickBot="1" x14ac:dyDescent="0.3">
      <c r="B52" s="159"/>
      <c r="C52" s="160"/>
      <c r="D52" s="157"/>
      <c r="E52" s="157"/>
      <c r="F52" s="157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" customHeight="1" thickTop="1" thickBot="1" x14ac:dyDescent="0.3">
      <c r="B53" s="162" t="s">
        <v>169</v>
      </c>
      <c r="C53" s="163"/>
      <c r="D53" s="87"/>
      <c r="E53" s="87"/>
      <c r="F53" s="128"/>
      <c r="G53" s="166"/>
      <c r="H53" s="163"/>
      <c r="I53" s="163"/>
      <c r="J53" s="163"/>
      <c r="K53" s="163"/>
      <c r="L53" s="163"/>
      <c r="M53" s="163"/>
      <c r="N53" s="163"/>
      <c r="O53" s="163"/>
      <c r="P53" s="167"/>
    </row>
    <row r="54" spans="2:16" ht="14.1" customHeight="1" thickTop="1" thickBot="1" x14ac:dyDescent="0.3">
      <c r="B54" s="164" t="s">
        <v>168</v>
      </c>
      <c r="C54" s="165"/>
      <c r="D54" s="165"/>
      <c r="E54" s="165"/>
      <c r="F54" s="87">
        <v>793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3" t="s">
        <v>72</v>
      </c>
      <c r="C56" s="14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00000000000001" customHeight="1" x14ac:dyDescent="0.25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00000000000001" customHeight="1" x14ac:dyDescent="0.25">
      <c r="B59" s="131" t="s">
        <v>79</v>
      </c>
      <c r="C59" s="132"/>
      <c r="D59" s="35" t="b">
        <v>1</v>
      </c>
      <c r="E59" s="131" t="s">
        <v>80</v>
      </c>
      <c r="F59" s="132"/>
      <c r="G59" s="35" t="b">
        <v>1</v>
      </c>
      <c r="H59" s="139" t="s">
        <v>81</v>
      </c>
      <c r="I59" s="132"/>
      <c r="J59" s="35" t="b">
        <v>1</v>
      </c>
      <c r="K59" s="139" t="s">
        <v>82</v>
      </c>
      <c r="L59" s="132"/>
      <c r="M59" s="35" t="b">
        <v>1</v>
      </c>
      <c r="N59" s="140" t="s">
        <v>83</v>
      </c>
      <c r="O59" s="132"/>
      <c r="P59" s="35" t="b">
        <v>1</v>
      </c>
    </row>
    <row r="60" spans="2:16" ht="20.100000000000001" customHeight="1" x14ac:dyDescent="0.25">
      <c r="B60" s="131" t="s">
        <v>84</v>
      </c>
      <c r="C60" s="132"/>
      <c r="D60" s="35" t="b">
        <v>1</v>
      </c>
      <c r="E60" s="131" t="s">
        <v>85</v>
      </c>
      <c r="F60" s="132"/>
      <c r="G60" s="35" t="b">
        <v>1</v>
      </c>
      <c r="H60" s="139" t="s">
        <v>86</v>
      </c>
      <c r="I60" s="132"/>
      <c r="J60" s="35" t="b">
        <v>1</v>
      </c>
      <c r="K60" s="139" t="s">
        <v>87</v>
      </c>
      <c r="L60" s="132"/>
      <c r="M60" s="35" t="b">
        <v>1</v>
      </c>
      <c r="N60" s="140" t="s">
        <v>88</v>
      </c>
      <c r="O60" s="132"/>
      <c r="P60" s="35" t="b">
        <v>1</v>
      </c>
    </row>
    <row r="61" spans="2:16" ht="20.100000000000001" customHeight="1" x14ac:dyDescent="0.25">
      <c r="B61" s="131" t="s">
        <v>89</v>
      </c>
      <c r="C61" s="132"/>
      <c r="D61" s="35" t="b">
        <v>1</v>
      </c>
      <c r="E61" s="131" t="s">
        <v>90</v>
      </c>
      <c r="F61" s="132"/>
      <c r="G61" s="35" t="b">
        <v>1</v>
      </c>
      <c r="H61" s="139" t="s">
        <v>91</v>
      </c>
      <c r="I61" s="132"/>
      <c r="J61" s="35" t="b">
        <v>1</v>
      </c>
      <c r="K61" s="139" t="s">
        <v>92</v>
      </c>
      <c r="L61" s="132"/>
      <c r="M61" s="35" t="b">
        <v>1</v>
      </c>
      <c r="N61" s="140" t="s">
        <v>93</v>
      </c>
      <c r="O61" s="132"/>
      <c r="P61" s="35" t="b">
        <v>1</v>
      </c>
    </row>
    <row r="62" spans="2:16" ht="20.100000000000001" customHeight="1" x14ac:dyDescent="0.25">
      <c r="B62" s="139" t="s">
        <v>91</v>
      </c>
      <c r="C62" s="132"/>
      <c r="D62" s="35" t="b">
        <v>1</v>
      </c>
      <c r="E62" s="131" t="s">
        <v>94</v>
      </c>
      <c r="F62" s="132"/>
      <c r="G62" s="35" t="b">
        <v>1</v>
      </c>
      <c r="H62" s="139" t="s">
        <v>95</v>
      </c>
      <c r="I62" s="132"/>
      <c r="J62" s="35" t="b">
        <v>0</v>
      </c>
      <c r="K62" s="139" t="s">
        <v>96</v>
      </c>
      <c r="L62" s="132"/>
      <c r="M62" s="35" t="b">
        <v>1</v>
      </c>
      <c r="N62" s="140" t="s">
        <v>86</v>
      </c>
      <c r="O62" s="132"/>
      <c r="P62" s="35" t="b">
        <v>1</v>
      </c>
    </row>
    <row r="63" spans="2:16" ht="20.100000000000001" customHeight="1" x14ac:dyDescent="0.25">
      <c r="B63" s="139" t="s">
        <v>97</v>
      </c>
      <c r="C63" s="132"/>
      <c r="D63" s="35" t="b">
        <v>1</v>
      </c>
      <c r="E63" s="131" t="s">
        <v>98</v>
      </c>
      <c r="F63" s="132"/>
      <c r="G63" s="35" t="b">
        <v>1</v>
      </c>
      <c r="H63" s="41"/>
      <c r="I63" s="42"/>
      <c r="J63" s="43"/>
      <c r="K63" s="139" t="s">
        <v>99</v>
      </c>
      <c r="L63" s="132"/>
      <c r="M63" s="35" t="b">
        <v>1</v>
      </c>
      <c r="N63" s="140" t="s">
        <v>167</v>
      </c>
      <c r="O63" s="132"/>
      <c r="P63" s="35" t="b">
        <v>1</v>
      </c>
    </row>
    <row r="64" spans="2:16" ht="20.100000000000001" customHeight="1" x14ac:dyDescent="0.25">
      <c r="B64" s="139" t="s">
        <v>100</v>
      </c>
      <c r="C64" s="132"/>
      <c r="D64" s="35" t="b">
        <v>0</v>
      </c>
      <c r="E64" s="131" t="s">
        <v>101</v>
      </c>
      <c r="F64" s="132"/>
      <c r="G64" s="35" t="b">
        <v>1</v>
      </c>
      <c r="H64" s="44"/>
      <c r="I64" s="45"/>
      <c r="J64" s="46"/>
      <c r="K64" s="141" t="s">
        <v>102</v>
      </c>
      <c r="L64" s="142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31" t="s">
        <v>165</v>
      </c>
      <c r="F65" s="132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8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33" t="s">
        <v>108</v>
      </c>
      <c r="C69" s="133"/>
      <c r="D69" s="54"/>
      <c r="E69" s="54"/>
      <c r="F69" s="135" t="s">
        <v>109</v>
      </c>
      <c r="G69" s="137" t="s">
        <v>110</v>
      </c>
      <c r="H69" s="54"/>
      <c r="I69" s="133" t="s">
        <v>111</v>
      </c>
      <c r="J69" s="133"/>
      <c r="K69" s="54"/>
      <c r="L69" s="55" t="s">
        <v>103</v>
      </c>
      <c r="M69" s="56" t="s">
        <v>104</v>
      </c>
      <c r="N69" s="56" t="s">
        <v>105</v>
      </c>
      <c r="O69" s="56" t="s">
        <v>106</v>
      </c>
      <c r="P69" s="57" t="s">
        <v>107</v>
      </c>
    </row>
    <row r="70" spans="2:17" ht="9.9499999999999993" customHeight="1" thickBot="1" x14ac:dyDescent="0.25">
      <c r="B70" s="134"/>
      <c r="C70" s="134"/>
      <c r="D70" s="58"/>
      <c r="E70" s="59"/>
      <c r="F70" s="136"/>
      <c r="G70" s="138"/>
      <c r="H70" s="60"/>
      <c r="I70" s="134"/>
      <c r="J70" s="134"/>
      <c r="K70" s="54"/>
      <c r="L70" s="61" t="s">
        <v>112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113</v>
      </c>
      <c r="C71" s="65" t="s">
        <v>114</v>
      </c>
      <c r="D71" s="66" t="s">
        <v>115</v>
      </c>
      <c r="E71" s="67" t="s">
        <v>116</v>
      </c>
      <c r="F71" s="65" t="s">
        <v>114</v>
      </c>
      <c r="G71" s="89" t="s">
        <v>115</v>
      </c>
      <c r="H71" s="68"/>
      <c r="I71" s="69" t="s">
        <v>117</v>
      </c>
      <c r="J71" s="36">
        <v>0</v>
      </c>
      <c r="K71" s="70" t="s">
        <v>176</v>
      </c>
      <c r="L71" s="36">
        <v>0</v>
      </c>
      <c r="M71" s="69" t="s">
        <v>118</v>
      </c>
      <c r="N71" s="36">
        <v>0</v>
      </c>
      <c r="O71" s="71" t="s">
        <v>119</v>
      </c>
      <c r="P71" s="36">
        <v>0</v>
      </c>
      <c r="Q71" s="77"/>
    </row>
    <row r="72" spans="2:17" ht="20.100000000000001" customHeight="1" x14ac:dyDescent="0.25">
      <c r="B72" s="72" t="s">
        <v>120</v>
      </c>
      <c r="C72" s="37">
        <v>-152.32499999999999</v>
      </c>
      <c r="D72" s="37">
        <v>-153.55699999999999</v>
      </c>
      <c r="E72" s="105" t="s">
        <v>121</v>
      </c>
      <c r="F72" s="37">
        <v>20</v>
      </c>
      <c r="G72" s="37">
        <v>19.2</v>
      </c>
      <c r="H72" s="73"/>
      <c r="I72" s="69" t="s">
        <v>122</v>
      </c>
      <c r="J72" s="36">
        <v>0</v>
      </c>
      <c r="K72" s="70" t="s">
        <v>177</v>
      </c>
      <c r="L72" s="36">
        <v>0</v>
      </c>
      <c r="M72" s="70" t="s">
        <v>123</v>
      </c>
      <c r="N72" s="36">
        <v>0</v>
      </c>
      <c r="O72" s="70" t="s">
        <v>174</v>
      </c>
      <c r="P72" s="36">
        <v>0</v>
      </c>
      <c r="Q72" s="77">
        <v>0</v>
      </c>
    </row>
    <row r="73" spans="2:17" ht="20.100000000000001" customHeight="1" x14ac:dyDescent="0.25">
      <c r="B73" s="72" t="s">
        <v>124</v>
      </c>
      <c r="C73" s="37">
        <v>-135.202</v>
      </c>
      <c r="D73" s="37">
        <v>-137.80500000000001</v>
      </c>
      <c r="E73" s="106" t="s">
        <v>125</v>
      </c>
      <c r="F73" s="107">
        <v>32</v>
      </c>
      <c r="G73" s="107">
        <v>35</v>
      </c>
      <c r="H73" s="73"/>
      <c r="I73" s="69" t="s">
        <v>126</v>
      </c>
      <c r="J73" s="36">
        <v>0</v>
      </c>
      <c r="K73" s="70" t="s">
        <v>127</v>
      </c>
      <c r="L73" s="36">
        <v>4</v>
      </c>
      <c r="M73" s="70" t="s">
        <v>128</v>
      </c>
      <c r="N73" s="36">
        <v>0</v>
      </c>
      <c r="O73" s="70" t="s">
        <v>175</v>
      </c>
      <c r="P73" s="36">
        <v>0</v>
      </c>
      <c r="Q73" s="77">
        <v>1</v>
      </c>
    </row>
    <row r="74" spans="2:17" ht="20.100000000000001" customHeight="1" x14ac:dyDescent="0.25">
      <c r="B74" s="72" t="s">
        <v>129</v>
      </c>
      <c r="C74" s="37">
        <v>-204.96100000000001</v>
      </c>
      <c r="D74" s="37">
        <v>-205.279</v>
      </c>
      <c r="E74" s="106" t="s">
        <v>130</v>
      </c>
      <c r="F74" s="108">
        <v>20</v>
      </c>
      <c r="G74" s="108">
        <v>20</v>
      </c>
      <c r="H74" s="73"/>
      <c r="I74" s="69" t="s">
        <v>131</v>
      </c>
      <c r="J74" s="36">
        <v>0</v>
      </c>
      <c r="K74" s="70" t="s">
        <v>132</v>
      </c>
      <c r="L74" s="36">
        <v>0</v>
      </c>
      <c r="M74" s="69" t="s">
        <v>133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134</v>
      </c>
      <c r="C75" s="37">
        <v>-112.25</v>
      </c>
      <c r="D75" s="37">
        <v>-113.21299999999999</v>
      </c>
      <c r="E75" s="106" t="s">
        <v>135</v>
      </c>
      <c r="F75" s="108">
        <v>50</v>
      </c>
      <c r="G75" s="108">
        <v>50</v>
      </c>
      <c r="H75" s="74"/>
      <c r="I75" s="69" t="s">
        <v>136</v>
      </c>
      <c r="J75" s="36">
        <v>0</v>
      </c>
      <c r="K75" s="70" t="s">
        <v>137</v>
      </c>
      <c r="L75" s="36">
        <v>0</v>
      </c>
      <c r="M75" s="69" t="s">
        <v>138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139</v>
      </c>
      <c r="C76" s="37">
        <v>24.745999999999999</v>
      </c>
      <c r="D76" s="37">
        <v>23.271000000000001</v>
      </c>
      <c r="E76" s="106" t="s">
        <v>140</v>
      </c>
      <c r="F76" s="108">
        <v>50</v>
      </c>
      <c r="G76" s="108">
        <v>50</v>
      </c>
      <c r="H76" s="74"/>
      <c r="I76" s="69" t="s">
        <v>141</v>
      </c>
      <c r="J76" s="36">
        <v>0</v>
      </c>
      <c r="K76" s="69" t="s">
        <v>142</v>
      </c>
      <c r="L76" s="36">
        <v>0</v>
      </c>
      <c r="M76" s="70" t="s">
        <v>143</v>
      </c>
      <c r="N76" s="36">
        <v>0</v>
      </c>
      <c r="O76" s="54"/>
      <c r="P76" s="54"/>
    </row>
    <row r="77" spans="2:17" ht="20.100000000000001" customHeight="1" x14ac:dyDescent="0.25">
      <c r="B77" s="72" t="s">
        <v>144</v>
      </c>
      <c r="C77" s="37">
        <v>29.381</v>
      </c>
      <c r="D77" s="37">
        <v>27.547999999999998</v>
      </c>
      <c r="E77" s="106" t="s">
        <v>145</v>
      </c>
      <c r="F77" s="108">
        <v>190</v>
      </c>
      <c r="G77" s="108">
        <v>190</v>
      </c>
      <c r="H77" s="73"/>
      <c r="I77" s="69" t="s">
        <v>146</v>
      </c>
      <c r="J77" s="36">
        <v>0</v>
      </c>
      <c r="K77" s="69" t="s">
        <v>147</v>
      </c>
      <c r="L77" s="36">
        <v>0</v>
      </c>
      <c r="M77" s="70" t="s">
        <v>148</v>
      </c>
      <c r="N77" s="36">
        <v>0</v>
      </c>
      <c r="O77" s="54"/>
      <c r="P77" s="54"/>
    </row>
    <row r="78" spans="2:17" ht="20.100000000000001" customHeight="1" x14ac:dyDescent="0.25">
      <c r="B78" s="72" t="s">
        <v>149</v>
      </c>
      <c r="C78" s="37">
        <v>21.167000000000002</v>
      </c>
      <c r="D78" s="37">
        <v>19.803999999999998</v>
      </c>
      <c r="E78" s="106" t="s">
        <v>150</v>
      </c>
      <c r="F78" s="109"/>
      <c r="G78" s="109"/>
      <c r="H78" s="73"/>
      <c r="I78" s="70" t="s">
        <v>151</v>
      </c>
      <c r="J78" s="36">
        <v>0</v>
      </c>
      <c r="K78" s="69" t="s">
        <v>152</v>
      </c>
      <c r="L78" s="36">
        <v>0</v>
      </c>
      <c r="M78" s="75" t="s">
        <v>153</v>
      </c>
      <c r="N78" s="36">
        <v>0</v>
      </c>
      <c r="O78" s="54"/>
      <c r="P78" s="54"/>
    </row>
    <row r="79" spans="2:17" ht="20.100000000000001" customHeight="1" x14ac:dyDescent="0.25">
      <c r="B79" s="72" t="s">
        <v>154</v>
      </c>
      <c r="C79" s="37">
        <v>22.062999999999999</v>
      </c>
      <c r="D79" s="37">
        <v>20.695</v>
      </c>
      <c r="E79" s="105" t="s">
        <v>155</v>
      </c>
      <c r="F79" s="37">
        <v>19</v>
      </c>
      <c r="G79" s="37">
        <v>12</v>
      </c>
      <c r="H79" s="73"/>
      <c r="I79" s="70" t="s">
        <v>156</v>
      </c>
      <c r="J79" s="36">
        <v>0</v>
      </c>
      <c r="K79" s="70" t="s">
        <v>157</v>
      </c>
      <c r="L79" s="36">
        <v>0</v>
      </c>
      <c r="M79" s="70" t="s">
        <v>158</v>
      </c>
      <c r="N79" s="36">
        <v>0</v>
      </c>
      <c r="O79" s="53"/>
      <c r="P79" s="53"/>
    </row>
    <row r="80" spans="2:17" ht="20.100000000000001" customHeight="1" x14ac:dyDescent="0.25">
      <c r="B80" s="76" t="s">
        <v>159</v>
      </c>
      <c r="C80" s="110">
        <v>1.7399999999999999E-5</v>
      </c>
      <c r="D80" s="110">
        <v>1.7399999999999999E-5</v>
      </c>
      <c r="E80" s="106" t="s">
        <v>160</v>
      </c>
      <c r="F80" s="107">
        <v>41</v>
      </c>
      <c r="G80" s="107">
        <v>66</v>
      </c>
      <c r="H80" s="73"/>
      <c r="I80" s="70" t="s">
        <v>161</v>
      </c>
      <c r="J80" s="36">
        <v>0</v>
      </c>
      <c r="K80" s="69" t="s">
        <v>162</v>
      </c>
      <c r="L80" s="36">
        <v>0</v>
      </c>
      <c r="M80" s="70" t="s">
        <v>163</v>
      </c>
      <c r="N80" s="36">
        <v>0</v>
      </c>
      <c r="O80" s="16"/>
      <c r="P80" s="16"/>
    </row>
    <row r="81" spans="2:16" ht="20.100000000000001" customHeight="1" x14ac:dyDescent="0.25">
      <c r="G81" s="9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83" t="s">
        <v>164</v>
      </c>
      <c r="C84" s="183"/>
    </row>
    <row r="85" spans="2:16" ht="15" customHeight="1" x14ac:dyDescent="0.25">
      <c r="B85" s="184" t="s">
        <v>181</v>
      </c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6"/>
    </row>
    <row r="86" spans="2:16" ht="15" customHeight="1" x14ac:dyDescent="0.25">
      <c r="B86" s="187" t="s">
        <v>182</v>
      </c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9"/>
    </row>
    <row r="87" spans="2:16" ht="15" customHeight="1" x14ac:dyDescent="0.25">
      <c r="B87" s="196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8"/>
    </row>
    <row r="88" spans="2:16" ht="15" customHeight="1" x14ac:dyDescent="0.25">
      <c r="B88" s="199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1"/>
    </row>
    <row r="89" spans="2:16" ht="15" customHeight="1" x14ac:dyDescent="0.25">
      <c r="B89" s="187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9"/>
    </row>
    <row r="90" spans="2:16" ht="15" customHeight="1" x14ac:dyDescent="0.25">
      <c r="B90" s="199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1"/>
    </row>
    <row r="91" spans="2:16" ht="15" customHeight="1" x14ac:dyDescent="0.25">
      <c r="B91" s="187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9"/>
    </row>
    <row r="92" spans="2:16" ht="15" customHeight="1" x14ac:dyDescent="0.25">
      <c r="B92" s="187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9"/>
    </row>
    <row r="93" spans="2:16" ht="15" customHeight="1" x14ac:dyDescent="0.25">
      <c r="B93" s="187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9"/>
    </row>
    <row r="94" spans="2:16" ht="15" customHeight="1" x14ac:dyDescent="0.25">
      <c r="B94" s="187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9"/>
    </row>
    <row r="95" spans="2:16" ht="15" customHeight="1" x14ac:dyDescent="0.25">
      <c r="B95" s="187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9"/>
    </row>
    <row r="96" spans="2:16" ht="15" customHeight="1" x14ac:dyDescent="0.25">
      <c r="B96" s="187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9"/>
    </row>
    <row r="97" spans="2:16" ht="15" customHeight="1" x14ac:dyDescent="0.25">
      <c r="B97" s="187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9"/>
    </row>
    <row r="98" spans="2:16" ht="15" customHeight="1" x14ac:dyDescent="0.25">
      <c r="B98" s="187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9"/>
    </row>
    <row r="99" spans="2:16" ht="15" customHeight="1" x14ac:dyDescent="0.25">
      <c r="B99" s="193"/>
      <c r="C99" s="194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2024-04-15T03:39:28Z</dcterms:modified>
</cp:coreProperties>
</file>