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4월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9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<sst xmlns="http://schemas.openxmlformats.org/spreadsheetml/2006/main" count="209" uniqueCount="188">
  <si>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</si>
  <si>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</si>
  <si>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</si>
  <si>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</si>
  <si>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</si>
  <si>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</si>
  <si>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</si>
  <si>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</si>
  <si>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</si>
  <si>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</si>
  <si>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</si>
  <si>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</si>
  <si>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</si>
  <si>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</si>
  <si>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</si>
  <si>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</si>
  <si>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</si>
  <si>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</si>
  <si>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</si>
  <si>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</si>
  <si>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</si>
  <si>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</si>
  <si>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</si>
  <si>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</si>
  <si>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</si>
  <si>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</si>
  <si>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</si>
  <si>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</si>
  <si>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</si>
  <si>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</si>
  <si>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</si>
  <si>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</si>
  <si>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</si>
  <si>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</si>
  <si>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</si>
  <si>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</si>
  <si>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</si>
  <si>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</si>
  <si>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</si>
  <si>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</si>
  <si>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</si>
  <si>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</si>
  <si>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</si>
  <si>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</si>
  <si>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</si>
  <si>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</si>
  <si>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</si>
  <si>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</si>
  <si>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</si>
  <si>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</si>
  <si>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</si>
  <si>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</si>
  <si>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</si>
  <si>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</si>
  <si>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</si>
  <si>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</si>
  <si>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</si>
  <si>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</si>
  <si>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</si>
  <si>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</si>
  <si>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</si>
  <si>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</si>
  <si>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</si>
  <si>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</si>
  <si>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</si>
  <si>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</si>
  <si>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</si>
  <si>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</si>
  <si>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</si>
  <si>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</si>
  <si>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</si>
  <si>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</si>
  <si>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</si>
  <si>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</si>
  <si>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</si>
  <si>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</si>
  <si>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</si>
  <si>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</si>
  <si>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</si>
  <si>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</si>
  <si>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</si>
  <si>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</si>
  <si>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</si>
  <si>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</si>
  <si>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</si>
  <si>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</si>
  <si>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</si>
  <si>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</si>
  <si>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</si>
  <si>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</si>
  <si>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</si>
  <si>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</si>
  <si>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</si>
  <si>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</si>
  <si>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</si>
  <si>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</si>
  <si>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</si>
  <si>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</si>
  <si>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</si>
  <si>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</si>
  <si>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</si>
  <si>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</si>
  <si>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</si>
  <si>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</si>
  <si>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</si>
  <si>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</si>
  <si>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</si>
  <si>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</si>
  <si>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</si>
  <si>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</si>
  <si>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</si>
  <si>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</si>
  <si>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</si>
  <si>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</si>
  <si>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</si>
  <si>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</si>
  <si>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</si>
  <si>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</si>
  <si>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</si>
  <si>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</si>
  <si>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</si>
  <si>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</si>
  <si>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</si>
  <si>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</si>
  <si>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</si>
  <si>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</si>
  <si>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</si>
  <si>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</si>
  <si>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</si>
  <si>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</si>
  <si>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</si>
  <si>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</si>
  <si>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</si>
  <si>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</si>
  <si>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</si>
  <si>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</si>
  <si>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</si>
  <si>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</si>
  <si>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</si>
  <si>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</si>
  <si>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</si>
  <si>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</si>
  <si>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</si>
  <si>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</si>
  <si>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</si>
  <si>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</si>
  <si>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</si>
  <si>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</si>
  <si>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</si>
  <si>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</si>
  <si>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</si>
  <si>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</si>
  <si>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</si>
  <si>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</si>
  <si>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</si>
  <si>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</si>
  <si>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</si>
  <si>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</si>
  <si>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</si>
  <si>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</si>
  <si>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</si>
  <si>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</si>
  <si>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</si>
  <si>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</si>
  <si>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</si>
  <si>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</si>
  <si>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</si>
  <si>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</si>
  <si>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</si>
  <si>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</si>
  <si>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</si>
  <si>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</si>
  <si>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</si>
  <si>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</si>
  <si>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</si>
  <si>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</si>
  <si>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</si>
  <si>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</si>
  <si>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</si>
  <si>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</si>
  <si>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김부진</t>
    <phoneticPr fontId="3" type="noConversion"/>
  </si>
  <si>
    <t>1) 고습 날씨 예보로 방풍막 연결</t>
    <phoneticPr fontId="3" type="noConversion"/>
  </si>
  <si>
    <t>SW</t>
    <phoneticPr fontId="3" type="noConversion"/>
  </si>
  <si>
    <t>ALL</t>
    <phoneticPr fontId="3" type="noConversion"/>
  </si>
  <si>
    <t xml:space="preserve">2) 돔에어콘, 찬바람 안 나옴. </t>
    <phoneticPr fontId="3" type="noConversion"/>
  </si>
  <si>
    <t>W</t>
    <phoneticPr fontId="3" type="noConversion"/>
  </si>
  <si>
    <t>W</t>
    <phoneticPr fontId="3" type="noConversion"/>
  </si>
  <si>
    <t xml:space="preserve"> 초반 고습으로 관측 대기중 [02:43]계속된 고습과 비로 마무리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</si>
</sst>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2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  <font>
      <sz val="8"/>
      <color theme="1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3" fillId="0" borderId="28" xfId="0" applyFont="1" applyBorder="1" applyAlignment="1" applyProtection="1">
      <alignment horizontal="left" vertical="center"/>
      <protection locked="0"/>
    </xf>
    <xf numFmtId="0" fontId="43" fillId="0" borderId="29" xfId="0" applyFont="1" applyBorder="1" applyAlignment="1" applyProtection="1">
      <alignment horizontal="left" vertical="center"/>
      <protection locked="0"/>
    </xf>
    <xf numFmtId="0" fontId="43" fillId="0" borderId="30" xfId="0" applyFont="1" applyBorder="1" applyAlignment="1" applyProtection="1">
      <alignment horizontal="left" vertical="center"/>
      <protection locked="0"/>
    </xf>
    <xf numFmtId="0" fontId="51" fillId="0" borderId="26" xfId="0" applyFont="1" applyBorder="1" applyAlignment="1" applyProtection="1">
      <alignment horizontal="left" vertical="center"/>
      <protection locked="0"/>
    </xf>
    <xf numFmtId="0" fontId="51" fillId="0" borderId="0" xfId="0" applyFont="1" applyBorder="1" applyAlignment="1" applyProtection="1">
      <alignment horizontal="left" vertical="center"/>
      <protection locked="0"/>
    </xf>
    <xf numFmtId="0" fontId="51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" xfId="0" applyFont="1" applyBorder="1" applyProtection="1">
      <alignment vertical="center"/>
    </xf>
    <xf numFmtId="177" fontId="3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177" fontId="37" fillId="2" borderId="2" xfId="0" applyNumberFormat="1" applyFont="1" applyFill="1" applyBorder="1" applyAlignment="1" applyProtection="1">
      <alignment horizontal="center" vertical="center"/>
      <protection locked="0"/>
    </xf>
    <xf numFmtId="178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5" xfId="0" applyFont="1" applyBorder="1" applyProtection="1">
      <alignment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I18" sqref="I18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30" t="s">
        <v>0</v>
      </c>
      <c r="C2" s="13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31">
        <v>45388</v>
      </c>
      <c r="D3" s="132"/>
      <c r="E3" s="1"/>
      <c r="F3" s="1"/>
      <c r="G3" s="1"/>
      <c r="H3" s="1"/>
      <c r="I3" s="1"/>
      <c r="J3" s="1"/>
      <c r="K3" s="39" t="s">
        <v>2</v>
      </c>
      <c r="L3" s="133">
        <f>(P31-(P32+P33))/P31*100</f>
        <v>0</v>
      </c>
      <c r="M3" s="133"/>
      <c r="N3" s="39" t="s">
        <v>3</v>
      </c>
      <c r="O3" s="133">
        <f>(P31-P33)/P31*100</f>
        <v>100</v>
      </c>
      <c r="P3" s="133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0" t="s">
        <v>6</v>
      </c>
      <c r="C7" s="13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7">
        <v>0.72638888888888886</v>
      </c>
      <c r="D9" s="83"/>
      <c r="E9" s="83">
        <v>6</v>
      </c>
      <c r="F9" s="83">
        <v>90</v>
      </c>
      <c r="G9" s="84" t="s">
        <v>185</v>
      </c>
      <c r="H9" s="85">
        <v>10</v>
      </c>
      <c r="I9" s="114">
        <v>4.5999999999999996</v>
      </c>
      <c r="J9" s="86">
        <f>IF(L9, 1, 0) + IF(M9, 2, 0) + IF(N9, 4, 0) + IF(O9, 8, 0) + IF(P9, 16, 0)</f>
        <v>4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0</v>
      </c>
      <c r="P9" s="7" t="b">
        <v>0</v>
      </c>
    </row>
    <row r="10" spans="2:16" ht="14.25" customHeight="1" x14ac:dyDescent="0.25">
      <c r="B10" s="25" t="s">
        <v>22</v>
      </c>
      <c r="C10" s="190">
        <v>0.93055555555555547</v>
      </c>
      <c r="D10" s="85"/>
      <c r="E10" s="85">
        <v>5.5</v>
      </c>
      <c r="F10" s="85">
        <v>90</v>
      </c>
      <c r="G10" s="117" t="s">
        <v>182</v>
      </c>
      <c r="H10" s="85">
        <v>11</v>
      </c>
      <c r="I10" s="191"/>
      <c r="J10" s="86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ht="14.25" customHeight="1" thickBot="1" x14ac:dyDescent="0.3">
      <c r="B11" s="9" t="s">
        <v>23</v>
      </c>
      <c r="C11" s="196">
        <v>0.10416666666666667</v>
      </c>
      <c r="D11" s="197"/>
      <c r="E11" s="197">
        <v>5.6</v>
      </c>
      <c r="F11" s="197">
        <v>90</v>
      </c>
      <c r="G11" s="117" t="s">
        <v>186</v>
      </c>
      <c r="H11" s="197">
        <v>5</v>
      </c>
      <c r="I11" s="198"/>
      <c r="J11" s="86">
        <f>IF(L11, 1, 0) + IF(M11, 2, 0) + IF(N11, 4, 0) + IF(O11, 8, 0) + IF(P11, 16, 0)</f>
        <v>20</v>
      </c>
      <c r="K11" s="8" t="b">
        <v>0</v>
      </c>
      <c r="L11" s="8" t="b">
        <v>0</v>
      </c>
      <c r="M11" s="8" t="b">
        <v>0</v>
      </c>
      <c r="N11" s="8" t="b">
        <v>1</v>
      </c>
      <c r="O11" s="8" t="b">
        <v>0</v>
      </c>
      <c r="P11" s="8" t="b">
        <v>1</v>
      </c>
    </row>
    <row r="12" spans="2:16" ht="14.25" customHeight="1" thickBot="1" x14ac:dyDescent="0.3">
      <c r="B12" s="10" t="s">
        <v>24</v>
      </c>
      <c r="C12" s="11">
        <f>(24-C9)+C11</f>
        <v>23.37777777777778</v>
      </c>
      <c r="D12" s="12" t="e">
        <f>AVERAGE(D9:D11)</f>
        <v>#DIV/0!</v>
      </c>
      <c r="E12" s="12">
        <f>AVERAGE(E9:E11)</f>
        <v>5.7</v>
      </c>
      <c r="F12" s="13">
        <f>AVERAGE(F9:F11)</f>
        <v>90</v>
      </c>
      <c r="G12" s="14"/>
      <c r="H12" s="15">
        <f>AVERAGE(H9:H11)</f>
        <v>8.6666666666666661</v>
      </c>
      <c r="I12" s="16"/>
      <c r="J12" s="17">
        <f>AVERAGE(J9:J11)</f>
        <v>9.3333333333333339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0" t="s">
        <v>25</v>
      </c>
      <c r="C14" s="13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3" t="s">
        <v>178</v>
      </c>
      <c r="D16" s="93" t="s">
        <v>179</v>
      </c>
      <c r="E16" s="104" t="s">
        <v>183</v>
      </c>
      <c r="F16" s="104"/>
      <c r="G16" s="104"/>
      <c r="H16" s="104"/>
      <c r="I16" s="104"/>
      <c r="J16" s="93"/>
      <c r="K16" s="93"/>
      <c r="L16" s="93"/>
      <c r="M16" s="93"/>
      <c r="N16" s="93"/>
      <c r="O16" s="93"/>
      <c r="P16" s="93" t="s">
        <v>41</v>
      </c>
    </row>
    <row r="17" spans="2:16" ht="14.1" customHeight="1" x14ac:dyDescent="0.25">
      <c r="B17" s="25" t="s">
        <v>42</v>
      </c>
      <c r="C17" s="105">
        <v>0.68125000000000002</v>
      </c>
      <c r="D17" s="105">
        <v>0.68402777777777779</v>
      </c>
      <c r="E17" s="105">
        <v>0.10555555555555556</v>
      </c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05">
        <v>0.11319444444444444</v>
      </c>
    </row>
    <row r="18" spans="2:16" ht="14.1" customHeight="1" x14ac:dyDescent="0.25">
      <c r="B18" s="25" t="s">
        <v>43</v>
      </c>
      <c r="C18" s="104">
        <v>8894</v>
      </c>
      <c r="D18" s="104">
        <f>C18+1</f>
        <v>8895</v>
      </c>
      <c r="E18" s="104">
        <f>D19+1</f>
        <v>8900</v>
      </c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>
        <f>MAX(C18:O19)+1</f>
        <v>8905</v>
      </c>
    </row>
    <row r="19" spans="2:16" ht="14.1" customHeight="1" thickBot="1" x14ac:dyDescent="0.3">
      <c r="B19" s="9" t="s">
        <v>44</v>
      </c>
      <c r="C19" s="113"/>
      <c r="D19" s="104">
        <f>D18+4</f>
        <v>8899</v>
      </c>
      <c r="E19" s="106">
        <v>8904</v>
      </c>
      <c r="F19" s="106"/>
      <c r="G19" s="106"/>
      <c r="H19" s="106"/>
      <c r="I19" s="106"/>
      <c r="J19" s="106"/>
      <c r="K19" s="106"/>
      <c r="L19" s="106"/>
      <c r="M19" s="106"/>
      <c r="N19" s="104"/>
      <c r="O19" s="104"/>
      <c r="P19" s="113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9" t="s">
        <v>46</v>
      </c>
      <c r="C22" s="25" t="s">
        <v>21</v>
      </c>
      <c r="D22" s="25" t="s">
        <v>23</v>
      </c>
      <c r="E22" s="25" t="s">
        <v>47</v>
      </c>
      <c r="F22" s="140" t="s">
        <v>48</v>
      </c>
      <c r="G22" s="140"/>
      <c r="H22" s="140"/>
      <c r="I22" s="140"/>
      <c r="J22" s="25" t="s">
        <v>21</v>
      </c>
      <c r="K22" s="25" t="s">
        <v>23</v>
      </c>
      <c r="L22" s="25" t="s">
        <v>47</v>
      </c>
      <c r="M22" s="140" t="s">
        <v>48</v>
      </c>
      <c r="N22" s="140"/>
      <c r="O22" s="140"/>
      <c r="P22" s="140"/>
    </row>
    <row r="23" spans="2:16" ht="13.5" customHeight="1" x14ac:dyDescent="0.25">
      <c r="B23" s="139"/>
      <c r="C23" s="84"/>
      <c r="D23" s="84"/>
      <c r="E23" s="84" t="s">
        <v>49</v>
      </c>
      <c r="F23" s="138" t="s">
        <v>173</v>
      </c>
      <c r="G23" s="138"/>
      <c r="H23" s="138"/>
      <c r="I23" s="138"/>
      <c r="J23" s="114"/>
      <c r="K23" s="114"/>
      <c r="L23" s="114" t="s">
        <v>50</v>
      </c>
      <c r="M23" s="138" t="s">
        <v>173</v>
      </c>
      <c r="N23" s="138"/>
      <c r="O23" s="138"/>
      <c r="P23" s="138"/>
    </row>
    <row r="24" spans="2:16" ht="13.5" customHeight="1" x14ac:dyDescent="0.25">
      <c r="B24" s="139"/>
      <c r="C24" s="84"/>
      <c r="D24" s="84"/>
      <c r="E24" s="84" t="s">
        <v>51</v>
      </c>
      <c r="F24" s="138" t="s">
        <v>173</v>
      </c>
      <c r="G24" s="138"/>
      <c r="H24" s="138"/>
      <c r="I24" s="138"/>
      <c r="J24" s="114"/>
      <c r="K24" s="114"/>
      <c r="L24" s="114" t="s">
        <v>52</v>
      </c>
      <c r="M24" s="138" t="s">
        <v>173</v>
      </c>
      <c r="N24" s="138"/>
      <c r="O24" s="138"/>
      <c r="P24" s="138"/>
    </row>
    <row r="25" spans="2:16" ht="13.5" customHeight="1" x14ac:dyDescent="0.25">
      <c r="B25" s="139"/>
      <c r="C25" s="84"/>
      <c r="D25" s="84"/>
      <c r="E25" s="84" t="s">
        <v>52</v>
      </c>
      <c r="F25" s="138" t="s">
        <v>173</v>
      </c>
      <c r="G25" s="138"/>
      <c r="H25" s="138"/>
      <c r="I25" s="138"/>
      <c r="J25" s="114"/>
      <c r="K25" s="114"/>
      <c r="L25" s="114" t="s">
        <v>51</v>
      </c>
      <c r="M25" s="138" t="s">
        <v>173</v>
      </c>
      <c r="N25" s="138"/>
      <c r="O25" s="138"/>
      <c r="P25" s="138"/>
    </row>
    <row r="26" spans="2:16" ht="13.5" customHeight="1" x14ac:dyDescent="0.25">
      <c r="B26" s="139"/>
      <c r="C26" s="84"/>
      <c r="D26" s="84"/>
      <c r="E26" s="84" t="s">
        <v>50</v>
      </c>
      <c r="F26" s="138" t="s">
        <v>173</v>
      </c>
      <c r="G26" s="138"/>
      <c r="H26" s="138"/>
      <c r="I26" s="138"/>
      <c r="J26" s="114"/>
      <c r="K26" s="114"/>
      <c r="L26" s="114" t="s">
        <v>49</v>
      </c>
      <c r="M26" s="138" t="s">
        <v>173</v>
      </c>
      <c r="N26" s="138"/>
      <c r="O26" s="138"/>
      <c r="P26" s="13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0" t="s">
        <v>53</v>
      </c>
      <c r="C28" s="130"/>
      <c r="D28" s="13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4">
        <v>0.21805555555555556</v>
      </c>
      <c r="D30" s="95"/>
      <c r="E30" s="95"/>
      <c r="F30" s="95">
        <v>0.18888888888888888</v>
      </c>
      <c r="G30" s="95"/>
      <c r="H30" s="95"/>
      <c r="I30" s="95"/>
      <c r="J30" s="95"/>
      <c r="K30" s="96"/>
      <c r="L30" s="95"/>
      <c r="M30" s="95"/>
      <c r="N30" s="95"/>
      <c r="O30" s="95"/>
      <c r="P30" s="31">
        <f>SUM(C30:J30,L30:N30)</f>
        <v>0.40694444444444444</v>
      </c>
    </row>
    <row r="31" spans="2:16" ht="14.1" customHeight="1" x14ac:dyDescent="0.25">
      <c r="B31" s="26" t="s">
        <v>172</v>
      </c>
      <c r="C31" s="192">
        <v>0.21805555555555556</v>
      </c>
      <c r="D31" s="116"/>
      <c r="E31" s="116"/>
      <c r="F31" s="189">
        <v>0.18888888888888888</v>
      </c>
      <c r="G31" s="116"/>
      <c r="H31" s="116"/>
      <c r="I31" s="116"/>
      <c r="J31" s="116"/>
      <c r="K31" s="116"/>
      <c r="L31" s="116"/>
      <c r="M31" s="82"/>
      <c r="N31" s="82"/>
      <c r="O31" s="97"/>
      <c r="P31" s="31">
        <f>SUM(C31:N31)</f>
        <v>0.40694444444444444</v>
      </c>
    </row>
    <row r="32" spans="2:16" ht="14.1" customHeight="1" x14ac:dyDescent="0.25">
      <c r="B32" s="26" t="s">
        <v>68</v>
      </c>
      <c r="C32" s="98">
        <v>0.21805555555555556</v>
      </c>
      <c r="D32" s="99"/>
      <c r="E32" s="99"/>
      <c r="F32" s="99">
        <v>0.18888888888888888</v>
      </c>
      <c r="G32" s="99"/>
      <c r="H32" s="99"/>
      <c r="I32" s="99"/>
      <c r="J32" s="99"/>
      <c r="K32" s="99"/>
      <c r="L32" s="99"/>
      <c r="M32" s="99"/>
      <c r="N32" s="99"/>
      <c r="O32" s="100"/>
      <c r="P32" s="31">
        <f>SUM(C32:N32)</f>
        <v>0.40694444444444444</v>
      </c>
    </row>
    <row r="33" spans="2:16" ht="14.1" customHeight="1" thickBot="1" x14ac:dyDescent="0.3">
      <c r="B33" s="26" t="s">
        <v>69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32">
        <f>SUM(C33:N33)</f>
        <v>0</v>
      </c>
    </row>
    <row r="34" spans="2:16" ht="14.1" customHeight="1" x14ac:dyDescent="0.25">
      <c r="B34" s="78" t="s">
        <v>170</v>
      </c>
      <c r="C34" s="79">
        <f>C31-C32-C33</f>
        <v>0</v>
      </c>
      <c r="D34" s="79">
        <f t="shared" ref="D34:P34" si="1">D31-D32-D33</f>
        <v>0</v>
      </c>
      <c r="E34" s="79">
        <f t="shared" si="1"/>
        <v>0</v>
      </c>
      <c r="F34" s="79">
        <f t="shared" si="1"/>
        <v>0</v>
      </c>
      <c r="G34" s="79">
        <f t="shared" si="1"/>
        <v>0</v>
      </c>
      <c r="H34" s="79">
        <f t="shared" si="1"/>
        <v>0</v>
      </c>
      <c r="I34" s="79">
        <f t="shared" si="1"/>
        <v>0</v>
      </c>
      <c r="J34" s="79">
        <f t="shared" si="1"/>
        <v>0</v>
      </c>
      <c r="K34" s="79">
        <f t="shared" si="1"/>
        <v>0</v>
      </c>
      <c r="L34" s="79">
        <f t="shared" si="1"/>
        <v>0</v>
      </c>
      <c r="M34" s="79">
        <f t="shared" si="1"/>
        <v>0</v>
      </c>
      <c r="N34" s="79">
        <f t="shared" si="1"/>
        <v>0</v>
      </c>
      <c r="O34" s="92"/>
      <c r="P34" s="80">
        <f t="shared" si="1"/>
        <v>0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49" t="s">
        <v>70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2:16" ht="18" customHeight="1" x14ac:dyDescent="0.25">
      <c r="B37" s="150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</row>
    <row r="38" spans="2:16" ht="18" customHeight="1" x14ac:dyDescent="0.25">
      <c r="B38" s="150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2:16" ht="18" customHeight="1" x14ac:dyDescent="0.25">
      <c r="B39" s="150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2:16" ht="18" customHeight="1" x14ac:dyDescent="0.25">
      <c r="B40" s="15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</row>
    <row r="41" spans="2:16" ht="18" customHeight="1" x14ac:dyDescent="0.25">
      <c r="B41" s="151"/>
      <c r="C41" s="148"/>
      <c r="D41" s="148"/>
      <c r="E41" s="148"/>
      <c r="F41" s="148"/>
      <c r="G41" s="141"/>
      <c r="H41" s="141"/>
      <c r="I41" s="141"/>
      <c r="J41" s="141"/>
      <c r="K41" s="141"/>
      <c r="L41" s="141"/>
      <c r="M41" s="141"/>
      <c r="N41" s="141"/>
      <c r="O41" s="141"/>
      <c r="P41" s="14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2" t="s">
        <v>71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25">
      <c r="B44" s="193" t="s">
        <v>187</v>
      </c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5"/>
    </row>
    <row r="45" spans="2:16" ht="14.1" customHeight="1" x14ac:dyDescent="0.2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" customHeight="1" x14ac:dyDescent="0.2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" customHeight="1" x14ac:dyDescent="0.2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" customHeight="1" x14ac:dyDescent="0.2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" customHeight="1" x14ac:dyDescent="0.2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" customHeight="1" x14ac:dyDescent="0.2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" customHeight="1" x14ac:dyDescent="0.2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" customHeight="1" thickBot="1" x14ac:dyDescent="0.3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Top="1" thickBot="1" x14ac:dyDescent="0.3">
      <c r="B53" s="168" t="s">
        <v>169</v>
      </c>
      <c r="C53" s="169"/>
      <c r="D53" s="88"/>
      <c r="E53" s="88"/>
      <c r="F53" s="88"/>
      <c r="G53" s="172"/>
      <c r="H53" s="169"/>
      <c r="I53" s="169"/>
      <c r="J53" s="169"/>
      <c r="K53" s="169"/>
      <c r="L53" s="169"/>
      <c r="M53" s="169"/>
      <c r="N53" s="169"/>
      <c r="O53" s="169"/>
      <c r="P53" s="173"/>
    </row>
    <row r="54" spans="2:16" ht="14.1" customHeight="1" thickTop="1" thickBot="1" x14ac:dyDescent="0.3">
      <c r="B54" s="170" t="s">
        <v>168</v>
      </c>
      <c r="C54" s="171"/>
      <c r="D54" s="171"/>
      <c r="E54" s="171"/>
      <c r="F54" s="88">
        <v>568</v>
      </c>
      <c r="G54" s="174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25"/>
    <row r="56" spans="2:16" ht="17.25" customHeight="1" x14ac:dyDescent="0.25">
      <c r="B56" s="152" t="s">
        <v>72</v>
      </c>
      <c r="C56" s="15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53" t="s">
        <v>73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74</v>
      </c>
      <c r="O57" s="154"/>
      <c r="P57" s="157"/>
    </row>
    <row r="58" spans="2:16" ht="17.100000000000001" customHeight="1" x14ac:dyDescent="0.25">
      <c r="B58" s="158" t="s">
        <v>75</v>
      </c>
      <c r="C58" s="159"/>
      <c r="D58" s="160"/>
      <c r="E58" s="158" t="s">
        <v>76</v>
      </c>
      <c r="F58" s="159"/>
      <c r="G58" s="160"/>
      <c r="H58" s="159" t="s">
        <v>77</v>
      </c>
      <c r="I58" s="159"/>
      <c r="J58" s="159"/>
      <c r="K58" s="161" t="s">
        <v>78</v>
      </c>
      <c r="L58" s="159"/>
      <c r="M58" s="162"/>
      <c r="N58" s="163"/>
      <c r="O58" s="159"/>
      <c r="P58" s="164"/>
    </row>
    <row r="59" spans="2:16" ht="20.100000000000001" customHeight="1" x14ac:dyDescent="0.25">
      <c r="B59" s="177" t="s">
        <v>79</v>
      </c>
      <c r="C59" s="178"/>
      <c r="D59" s="35" t="b">
        <v>1</v>
      </c>
      <c r="E59" s="177" t="s">
        <v>80</v>
      </c>
      <c r="F59" s="178"/>
      <c r="G59" s="35" t="b">
        <v>1</v>
      </c>
      <c r="H59" s="179" t="s">
        <v>81</v>
      </c>
      <c r="I59" s="178"/>
      <c r="J59" s="35" t="b">
        <v>1</v>
      </c>
      <c r="K59" s="179" t="s">
        <v>82</v>
      </c>
      <c r="L59" s="178"/>
      <c r="M59" s="35" t="b">
        <v>1</v>
      </c>
      <c r="N59" s="180" t="s">
        <v>83</v>
      </c>
      <c r="O59" s="178"/>
      <c r="P59" s="35" t="b">
        <v>1</v>
      </c>
    </row>
    <row r="60" spans="2:16" ht="20.100000000000001" customHeight="1" x14ac:dyDescent="0.25">
      <c r="B60" s="177" t="s">
        <v>84</v>
      </c>
      <c r="C60" s="178"/>
      <c r="D60" s="35" t="b">
        <v>1</v>
      </c>
      <c r="E60" s="177" t="s">
        <v>85</v>
      </c>
      <c r="F60" s="178"/>
      <c r="G60" s="35" t="b">
        <v>1</v>
      </c>
      <c r="H60" s="179" t="s">
        <v>86</v>
      </c>
      <c r="I60" s="178"/>
      <c r="J60" s="35" t="b">
        <v>1</v>
      </c>
      <c r="K60" s="179" t="s">
        <v>87</v>
      </c>
      <c r="L60" s="178"/>
      <c r="M60" s="35" t="b">
        <v>1</v>
      </c>
      <c r="N60" s="180" t="s">
        <v>88</v>
      </c>
      <c r="O60" s="178"/>
      <c r="P60" s="35" t="b">
        <v>1</v>
      </c>
    </row>
    <row r="61" spans="2:16" ht="20.100000000000001" customHeight="1" x14ac:dyDescent="0.25">
      <c r="B61" s="177" t="s">
        <v>89</v>
      </c>
      <c r="C61" s="178"/>
      <c r="D61" s="35" t="b">
        <v>1</v>
      </c>
      <c r="E61" s="177" t="s">
        <v>90</v>
      </c>
      <c r="F61" s="178"/>
      <c r="G61" s="35" t="b">
        <v>1</v>
      </c>
      <c r="H61" s="179" t="s">
        <v>91</v>
      </c>
      <c r="I61" s="178"/>
      <c r="J61" s="35" t="b">
        <v>1</v>
      </c>
      <c r="K61" s="179" t="s">
        <v>92</v>
      </c>
      <c r="L61" s="178"/>
      <c r="M61" s="35" t="b">
        <v>1</v>
      </c>
      <c r="N61" s="180" t="s">
        <v>93</v>
      </c>
      <c r="O61" s="178"/>
      <c r="P61" s="35" t="b">
        <v>1</v>
      </c>
    </row>
    <row r="62" spans="2:16" ht="20.100000000000001" customHeight="1" x14ac:dyDescent="0.25">
      <c r="B62" s="179" t="s">
        <v>91</v>
      </c>
      <c r="C62" s="178"/>
      <c r="D62" s="35" t="b">
        <v>1</v>
      </c>
      <c r="E62" s="177" t="s">
        <v>94</v>
      </c>
      <c r="F62" s="178"/>
      <c r="G62" s="35" t="b">
        <v>1</v>
      </c>
      <c r="H62" s="179" t="s">
        <v>95</v>
      </c>
      <c r="I62" s="178"/>
      <c r="J62" s="35" t="b">
        <v>0</v>
      </c>
      <c r="K62" s="179" t="s">
        <v>96</v>
      </c>
      <c r="L62" s="178"/>
      <c r="M62" s="35" t="b">
        <v>1</v>
      </c>
      <c r="N62" s="180" t="s">
        <v>86</v>
      </c>
      <c r="O62" s="178"/>
      <c r="P62" s="35" t="b">
        <v>1</v>
      </c>
    </row>
    <row r="63" spans="2:16" ht="20.100000000000001" customHeight="1" x14ac:dyDescent="0.25">
      <c r="B63" s="179" t="s">
        <v>97</v>
      </c>
      <c r="C63" s="178"/>
      <c r="D63" s="35" t="b">
        <v>1</v>
      </c>
      <c r="E63" s="177" t="s">
        <v>98</v>
      </c>
      <c r="F63" s="178"/>
      <c r="G63" s="35" t="b">
        <v>1</v>
      </c>
      <c r="H63" s="41"/>
      <c r="I63" s="42"/>
      <c r="J63" s="43"/>
      <c r="K63" s="179" t="s">
        <v>99</v>
      </c>
      <c r="L63" s="178"/>
      <c r="M63" s="35" t="b">
        <v>1</v>
      </c>
      <c r="N63" s="180" t="s">
        <v>167</v>
      </c>
      <c r="O63" s="178"/>
      <c r="P63" s="35" t="b">
        <v>1</v>
      </c>
    </row>
    <row r="64" spans="2:16" ht="20.100000000000001" customHeight="1" x14ac:dyDescent="0.25">
      <c r="B64" s="179" t="s">
        <v>100</v>
      </c>
      <c r="C64" s="178"/>
      <c r="D64" s="35" t="b">
        <v>0</v>
      </c>
      <c r="E64" s="177" t="s">
        <v>101</v>
      </c>
      <c r="F64" s="178"/>
      <c r="G64" s="35" t="b">
        <v>1</v>
      </c>
      <c r="H64" s="44"/>
      <c r="I64" s="45"/>
      <c r="J64" s="46"/>
      <c r="K64" s="187" t="s">
        <v>102</v>
      </c>
      <c r="L64" s="188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77" t="s">
        <v>165</v>
      </c>
      <c r="F65" s="178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9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81" t="s">
        <v>108</v>
      </c>
      <c r="C69" s="181"/>
      <c r="D69" s="54"/>
      <c r="E69" s="54"/>
      <c r="F69" s="183" t="s">
        <v>109</v>
      </c>
      <c r="G69" s="185" t="s">
        <v>110</v>
      </c>
      <c r="H69" s="54"/>
      <c r="I69" s="181" t="s">
        <v>111</v>
      </c>
      <c r="J69" s="181"/>
      <c r="K69" s="54"/>
      <c r="L69" s="55" t="s">
        <v>103</v>
      </c>
      <c r="M69" s="56" t="s">
        <v>104</v>
      </c>
      <c r="N69" s="56" t="s">
        <v>105</v>
      </c>
      <c r="O69" s="56" t="s">
        <v>106</v>
      </c>
      <c r="P69" s="57" t="s">
        <v>107</v>
      </c>
    </row>
    <row r="70" spans="2:17" ht="9.9499999999999993" customHeight="1" thickBot="1" x14ac:dyDescent="0.25">
      <c r="B70" s="182"/>
      <c r="C70" s="182"/>
      <c r="D70" s="58"/>
      <c r="E70" s="59"/>
      <c r="F70" s="184"/>
      <c r="G70" s="186"/>
      <c r="H70" s="60"/>
      <c r="I70" s="182"/>
      <c r="J70" s="182"/>
      <c r="K70" s="54"/>
      <c r="L70" s="61" t="s">
        <v>112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113</v>
      </c>
      <c r="C71" s="65" t="s">
        <v>114</v>
      </c>
      <c r="D71" s="66" t="s">
        <v>115</v>
      </c>
      <c r="E71" s="67" t="s">
        <v>116</v>
      </c>
      <c r="F71" s="65" t="s">
        <v>114</v>
      </c>
      <c r="G71" s="90" t="s">
        <v>115</v>
      </c>
      <c r="H71" s="68"/>
      <c r="I71" s="69" t="s">
        <v>117</v>
      </c>
      <c r="J71" s="36">
        <v>0</v>
      </c>
      <c r="K71" s="70" t="s">
        <v>176</v>
      </c>
      <c r="L71" s="36">
        <v>0</v>
      </c>
      <c r="M71" s="69" t="s">
        <v>118</v>
      </c>
      <c r="N71" s="36">
        <v>0</v>
      </c>
      <c r="O71" s="71" t="s">
        <v>119</v>
      </c>
      <c r="P71" s="36">
        <v>0</v>
      </c>
      <c r="Q71" s="77"/>
    </row>
    <row r="72" spans="2:17" ht="20.100000000000001" customHeight="1" x14ac:dyDescent="0.25">
      <c r="B72" s="72" t="s">
        <v>120</v>
      </c>
      <c r="C72" s="37">
        <v>-153.71199999999999</v>
      </c>
      <c r="D72" s="37">
        <v>-154.16499999999999</v>
      </c>
      <c r="E72" s="107" t="s">
        <v>121</v>
      </c>
      <c r="F72" s="37">
        <v>18.3</v>
      </c>
      <c r="G72" s="37">
        <v>18.100000000000001</v>
      </c>
      <c r="H72" s="73"/>
      <c r="I72" s="69" t="s">
        <v>122</v>
      </c>
      <c r="J72" s="36">
        <v>0</v>
      </c>
      <c r="K72" s="70" t="s">
        <v>177</v>
      </c>
      <c r="L72" s="36">
        <v>0</v>
      </c>
      <c r="M72" s="70" t="s">
        <v>123</v>
      </c>
      <c r="N72" s="36">
        <v>0</v>
      </c>
      <c r="O72" s="70" t="s">
        <v>174</v>
      </c>
      <c r="P72" s="36">
        <v>0</v>
      </c>
      <c r="Q72" s="77">
        <v>0</v>
      </c>
    </row>
    <row r="73" spans="2:17" ht="20.100000000000001" customHeight="1" x14ac:dyDescent="0.25">
      <c r="B73" s="72" t="s">
        <v>124</v>
      </c>
      <c r="C73" s="37">
        <v>-137.595</v>
      </c>
      <c r="D73" s="37">
        <v>-138.642</v>
      </c>
      <c r="E73" s="108" t="s">
        <v>125</v>
      </c>
      <c r="F73" s="109">
        <v>38.5</v>
      </c>
      <c r="G73" s="109">
        <v>37</v>
      </c>
      <c r="H73" s="73"/>
      <c r="I73" s="69" t="s">
        <v>126</v>
      </c>
      <c r="J73" s="36">
        <v>0</v>
      </c>
      <c r="K73" s="70" t="s">
        <v>127</v>
      </c>
      <c r="L73" s="36">
        <v>4</v>
      </c>
      <c r="M73" s="70" t="s">
        <v>128</v>
      </c>
      <c r="N73" s="36">
        <v>0</v>
      </c>
      <c r="O73" s="70" t="s">
        <v>175</v>
      </c>
      <c r="P73" s="36">
        <v>0</v>
      </c>
      <c r="Q73" s="77">
        <v>1</v>
      </c>
    </row>
    <row r="74" spans="2:17" ht="20.100000000000001" customHeight="1" x14ac:dyDescent="0.25">
      <c r="B74" s="72" t="s">
        <v>129</v>
      </c>
      <c r="C74" s="37">
        <v>-205.208</v>
      </c>
      <c r="D74" s="37">
        <v>-205.33500000000001</v>
      </c>
      <c r="E74" s="108" t="s">
        <v>130</v>
      </c>
      <c r="F74" s="110">
        <v>20</v>
      </c>
      <c r="G74" s="110">
        <v>20</v>
      </c>
      <c r="H74" s="73"/>
      <c r="I74" s="69" t="s">
        <v>131</v>
      </c>
      <c r="J74" s="36">
        <v>0</v>
      </c>
      <c r="K74" s="70" t="s">
        <v>132</v>
      </c>
      <c r="L74" s="36">
        <v>0</v>
      </c>
      <c r="M74" s="69" t="s">
        <v>133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134</v>
      </c>
      <c r="C75" s="37">
        <v>-113.129</v>
      </c>
      <c r="D75" s="37">
        <v>-113.714</v>
      </c>
      <c r="E75" s="108" t="s">
        <v>135</v>
      </c>
      <c r="F75" s="110">
        <v>50</v>
      </c>
      <c r="G75" s="110">
        <v>50</v>
      </c>
      <c r="H75" s="74"/>
      <c r="I75" s="69" t="s">
        <v>136</v>
      </c>
      <c r="J75" s="36">
        <v>0</v>
      </c>
      <c r="K75" s="70" t="s">
        <v>137</v>
      </c>
      <c r="L75" s="36">
        <v>0</v>
      </c>
      <c r="M75" s="69" t="s">
        <v>138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139</v>
      </c>
      <c r="C76" s="37">
        <v>22.141999999999999</v>
      </c>
      <c r="D76" s="37">
        <v>21.811</v>
      </c>
      <c r="E76" s="108" t="s">
        <v>140</v>
      </c>
      <c r="F76" s="110">
        <v>50</v>
      </c>
      <c r="G76" s="110">
        <v>50</v>
      </c>
      <c r="H76" s="74"/>
      <c r="I76" s="69" t="s">
        <v>141</v>
      </c>
      <c r="J76" s="36">
        <v>0</v>
      </c>
      <c r="K76" s="69" t="s">
        <v>142</v>
      </c>
      <c r="L76" s="36">
        <v>0</v>
      </c>
      <c r="M76" s="70" t="s">
        <v>143</v>
      </c>
      <c r="N76" s="36">
        <v>0</v>
      </c>
      <c r="O76" s="54"/>
      <c r="P76" s="54"/>
    </row>
    <row r="77" spans="2:17" ht="20.100000000000001" customHeight="1" x14ac:dyDescent="0.25">
      <c r="B77" s="72" t="s">
        <v>144</v>
      </c>
      <c r="C77" s="37">
        <v>26.318999999999999</v>
      </c>
      <c r="D77" s="37">
        <v>26.108000000000001</v>
      </c>
      <c r="E77" s="108" t="s">
        <v>145</v>
      </c>
      <c r="F77" s="110">
        <v>190</v>
      </c>
      <c r="G77" s="110">
        <v>190</v>
      </c>
      <c r="H77" s="73"/>
      <c r="I77" s="69" t="s">
        <v>146</v>
      </c>
      <c r="J77" s="36">
        <v>0</v>
      </c>
      <c r="K77" s="69" t="s">
        <v>147</v>
      </c>
      <c r="L77" s="36">
        <v>0</v>
      </c>
      <c r="M77" s="70" t="s">
        <v>148</v>
      </c>
      <c r="N77" s="36">
        <v>0</v>
      </c>
      <c r="O77" s="54"/>
      <c r="P77" s="54"/>
    </row>
    <row r="78" spans="2:17" ht="20.100000000000001" customHeight="1" x14ac:dyDescent="0.25">
      <c r="B78" s="72" t="s">
        <v>149</v>
      </c>
      <c r="C78" s="37">
        <v>18.664999999999999</v>
      </c>
      <c r="D78" s="37">
        <v>18.294</v>
      </c>
      <c r="E78" s="108" t="s">
        <v>150</v>
      </c>
      <c r="F78" s="111"/>
      <c r="G78" s="111"/>
      <c r="H78" s="73"/>
      <c r="I78" s="70" t="s">
        <v>151</v>
      </c>
      <c r="J78" s="36">
        <v>0</v>
      </c>
      <c r="K78" s="69" t="s">
        <v>152</v>
      </c>
      <c r="L78" s="36">
        <v>0</v>
      </c>
      <c r="M78" s="75" t="s">
        <v>153</v>
      </c>
      <c r="N78" s="36">
        <v>0</v>
      </c>
      <c r="O78" s="54"/>
      <c r="P78" s="54"/>
    </row>
    <row r="79" spans="2:17" ht="20.100000000000001" customHeight="1" x14ac:dyDescent="0.25">
      <c r="B79" s="72" t="s">
        <v>154</v>
      </c>
      <c r="C79" s="37">
        <v>19.582000000000001</v>
      </c>
      <c r="D79" s="37">
        <v>19.202999999999999</v>
      </c>
      <c r="E79" s="107" t="s">
        <v>155</v>
      </c>
      <c r="F79" s="37">
        <v>12</v>
      </c>
      <c r="G79" s="37">
        <v>10</v>
      </c>
      <c r="H79" s="73"/>
      <c r="I79" s="70" t="s">
        <v>156</v>
      </c>
      <c r="J79" s="36">
        <v>0</v>
      </c>
      <c r="K79" s="70" t="s">
        <v>157</v>
      </c>
      <c r="L79" s="36">
        <v>0</v>
      </c>
      <c r="M79" s="70" t="s">
        <v>158</v>
      </c>
      <c r="N79" s="36">
        <v>0</v>
      </c>
      <c r="O79" s="53"/>
      <c r="P79" s="53"/>
    </row>
    <row r="80" spans="2:17" ht="20.100000000000001" customHeight="1" x14ac:dyDescent="0.25">
      <c r="B80" s="76" t="s">
        <v>159</v>
      </c>
      <c r="C80" s="112">
        <v>1.66E-5</v>
      </c>
      <c r="D80" s="112">
        <v>1.7E-5</v>
      </c>
      <c r="E80" s="108" t="s">
        <v>160</v>
      </c>
      <c r="F80" s="109">
        <v>62</v>
      </c>
      <c r="G80" s="109">
        <v>67</v>
      </c>
      <c r="H80" s="73"/>
      <c r="I80" s="70" t="s">
        <v>161</v>
      </c>
      <c r="J80" s="36">
        <v>0</v>
      </c>
      <c r="K80" s="69" t="s">
        <v>162</v>
      </c>
      <c r="L80" s="36">
        <v>0</v>
      </c>
      <c r="M80" s="70" t="s">
        <v>163</v>
      </c>
      <c r="N80" s="36">
        <v>0</v>
      </c>
      <c r="O80" s="16"/>
      <c r="P80" s="16"/>
    </row>
    <row r="81" spans="2:16" ht="20.100000000000001" customHeight="1" x14ac:dyDescent="0.25">
      <c r="G81" s="91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34" t="s">
        <v>164</v>
      </c>
      <c r="C84" s="134"/>
    </row>
    <row r="85" spans="2:16" ht="15" customHeight="1" x14ac:dyDescent="0.25">
      <c r="B85" s="135" t="s">
        <v>181</v>
      </c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7"/>
    </row>
    <row r="86" spans="2:16" ht="15" customHeight="1" x14ac:dyDescent="0.25">
      <c r="B86" s="118" t="s">
        <v>184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 x14ac:dyDescent="0.25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 x14ac:dyDescent="0.25">
      <c r="B88" s="127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9"/>
    </row>
    <row r="89" spans="2:16" ht="15" customHeight="1" x14ac:dyDescent="0.25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 x14ac:dyDescent="0.25">
      <c r="B90" s="127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9"/>
    </row>
    <row r="91" spans="2:16" ht="15" customHeight="1" x14ac:dyDescent="0.2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 x14ac:dyDescent="0.25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 x14ac:dyDescent="0.25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 x14ac:dyDescent="0.25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 x14ac:dyDescent="0.25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 x14ac:dyDescent="0.2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 x14ac:dyDescent="0.25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 x14ac:dyDescent="0.2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 x14ac:dyDescent="0.25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2024-04-07T02:49:51Z</dcterms:modified>
</cp:coreProperties>
</file>