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E18" i="1" l="1"/>
  <c r="D18" i="1" l="1"/>
  <c r="C23" i="1" l="1"/>
  <c r="P18" i="1"/>
  <c r="P33" i="1"/>
  <c r="P32" i="1"/>
  <c r="P31" i="1"/>
  <c r="D23" i="1" l="1"/>
  <c r="C25" i="1" s="1"/>
  <c r="D25" i="1" s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<sst xmlns="http://schemas.openxmlformats.org/spreadsheetml/2006/main" count="212" uniqueCount="193">
  <si>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</si>
  <si>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</si>
  <si>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</si>
  <si>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</si>
  <si>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</si>
  <si>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</si>
  <si>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</si>
  <si>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</si>
  <si>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</si>
  <si>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</si>
  <si>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</si>
  <si>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</si>
  <si>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</si>
  <si>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</si>
  <si>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</si>
  <si>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</si>
  <si>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</si>
  <si>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</si>
  <si>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</si>
  <si>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</si>
  <si>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</si>
  <si>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</si>
  <si>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</si>
  <si>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</si>
  <si>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</si>
  <si>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</si>
  <si>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</si>
  <si>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</si>
  <si>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</si>
  <si>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</si>
  <si>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</si>
  <si>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</si>
  <si>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</si>
  <si>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</si>
  <si>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</si>
  <si>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</si>
  <si>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</si>
  <si>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</si>
  <si>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</si>
  <si>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</si>
  <si>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</si>
  <si>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</si>
  <si>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</si>
  <si>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</si>
  <si>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</si>
  <si>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</si>
  <si>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</si>
  <si>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</si>
  <si>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</si>
  <si>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</si>
  <si>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</si>
  <si>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</si>
  <si>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</si>
  <si>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</si>
  <si>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</si>
  <si>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</si>
  <si>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</si>
  <si>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</si>
  <si>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</si>
  <si>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</si>
  <si>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</si>
  <si>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</si>
  <si>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</si>
  <si>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</si>
  <si>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</si>
  <si>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</si>
  <si>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</si>
  <si>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</si>
  <si>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</si>
  <si>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</si>
  <si>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</si>
  <si>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</si>
  <si>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</si>
  <si>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</si>
  <si>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</si>
  <si>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</si>
  <si>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</si>
  <si>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</si>
  <si>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</si>
  <si>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</si>
  <si>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</si>
  <si>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</si>
  <si>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</si>
  <si>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</si>
  <si>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</si>
  <si>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</si>
  <si>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</si>
  <si>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</si>
  <si>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</si>
  <si>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</si>
  <si>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</si>
  <si>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</si>
  <si>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</si>
  <si>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</si>
  <si>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</si>
  <si>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</si>
  <si>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</si>
  <si>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</si>
  <si>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</si>
  <si>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</si>
  <si>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</si>
  <si>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</si>
  <si>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</si>
  <si>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</si>
  <si>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</si>
  <si>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</si>
  <si>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</si>
  <si>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</si>
  <si>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</si>
  <si>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</si>
  <si>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</si>
  <si>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</si>
  <si>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</si>
  <si>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</si>
  <si>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</si>
  <si>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</si>
  <si>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</si>
  <si>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</si>
  <si>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</si>
  <si>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</si>
  <si>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</si>
  <si>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</si>
  <si>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</si>
  <si>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</si>
  <si>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</si>
  <si>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</si>
  <si>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</si>
  <si>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</si>
  <si>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</si>
  <si>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</si>
  <si>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</si>
  <si>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</si>
  <si>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</si>
  <si>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</si>
  <si>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</si>
  <si>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</si>
  <si>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</si>
  <si>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</si>
  <si>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</si>
  <si>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</si>
  <si>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</si>
  <si>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</si>
  <si>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</si>
  <si>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</si>
  <si>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</si>
  <si>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</si>
  <si>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</si>
  <si>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</si>
  <si>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</si>
  <si>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</si>
  <si>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</si>
  <si>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</si>
  <si>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</si>
  <si>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</si>
  <si>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</si>
  <si>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</si>
  <si>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</si>
  <si>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</si>
  <si>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</si>
  <si>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</si>
  <si>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</si>
  <si>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</si>
  <si>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</si>
  <si>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</si>
  <si>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</si>
  <si>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</si>
  <si>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</si>
  <si>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</si>
  <si>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</si>
  <si>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</si>
  <si>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</si>
  <si>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</si>
  <si>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</si>
  <si>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</si>
  <si>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</si>
  <si>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</si>
  <si>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</si>
  <si>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</si>
  <si>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</si>
  <si>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</si>
  <si>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</si>
  <si>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김부진</t>
    <phoneticPr fontId="3" type="noConversion"/>
  </si>
  <si>
    <t>DEEPS</t>
    <phoneticPr fontId="3" type="noConversion"/>
  </si>
  <si>
    <t>2) 서더랜드 지역 전체 계속된 정전으로 인하여, 천문대 사이트는 현재 발전기 가동중</t>
    <phoneticPr fontId="3" type="noConversion"/>
  </si>
  <si>
    <t>1) 고습 날씨 예보로 방풍막 연결</t>
    <phoneticPr fontId="3" type="noConversion"/>
  </si>
  <si>
    <t>SW</t>
    <phoneticPr fontId="3" type="noConversion"/>
  </si>
  <si>
    <t>20s/42k 20s/28k 29s/27k 45s/28k</t>
    <phoneticPr fontId="3" type="noConversion"/>
  </si>
  <si>
    <t>25s/32k 29s/27k 39s/25k 60s/33k</t>
    <phoneticPr fontId="3" type="noConversion"/>
  </si>
  <si>
    <t xml:space="preserve">3) 돔에어콘, 찬바람 안 나옴. </t>
    <phoneticPr fontId="3" type="noConversion"/>
  </si>
  <si>
    <t>SW</t>
    <phoneticPr fontId="3" type="noConversion"/>
  </si>
  <si>
    <t>SW</t>
    <phoneticPr fontId="3" type="noConversion"/>
  </si>
  <si>
    <t>ALL</t>
    <phoneticPr fontId="3" type="noConversion"/>
  </si>
  <si>
    <t xml:space="preserve"> [18:30] 구름으로 중단후 대기 [03:07]마무리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</si>
</sst>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color theme="1"/>
      <name val="맑은 고딕"/>
      <family val="2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8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52" fillId="0" borderId="2" xfId="0" applyFont="1" applyBorder="1" applyProtection="1">
      <alignment vertical="center"/>
    </xf>
    <xf numFmtId="0" fontId="52" fillId="4" borderId="1" xfId="0" applyFont="1" applyFill="1" applyBorder="1" applyAlignment="1" applyProtection="1">
      <alignment horizontal="center" vertical="center"/>
    </xf>
    <xf numFmtId="0" fontId="53" fillId="0" borderId="26" xfId="0" applyFont="1" applyBorder="1" applyAlignment="1" applyProtection="1">
      <alignment horizontal="left" vertical="center"/>
      <protection locked="0"/>
    </xf>
    <xf numFmtId="0" fontId="53" fillId="0" borderId="0" xfId="0" applyFont="1" applyBorder="1" applyAlignment="1" applyProtection="1">
      <alignment horizontal="left" vertical="center"/>
      <protection locked="0"/>
    </xf>
    <xf numFmtId="0" fontId="53" fillId="0" borderId="27" xfId="0" applyFont="1" applyBorder="1" applyAlignment="1" applyProtection="1">
      <alignment horizontal="left" vertical="center"/>
      <protection locked="0"/>
    </xf>
    <xf numFmtId="177" fontId="52" fillId="2" borderId="2" xfId="0" applyNumberFormat="1" applyFont="1" applyFill="1" applyBorder="1" applyAlignment="1" applyProtection="1">
      <alignment horizontal="center" vertical="center"/>
      <protection locked="0"/>
    </xf>
    <xf numFmtId="178" fontId="52" fillId="2" borderId="2" xfId="0" applyNumberFormat="1" applyFont="1" applyFill="1" applyBorder="1" applyAlignment="1" applyProtection="1">
      <alignment horizontal="center" vertical="center"/>
      <protection locked="0"/>
    </xf>
    <xf numFmtId="0" fontId="52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6" sqref="F6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26" t="s">
        <v>0</v>
      </c>
      <c r="C2" s="12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27">
        <v>45387</v>
      </c>
      <c r="D3" s="128"/>
      <c r="E3" s="1"/>
      <c r="F3" s="1"/>
      <c r="G3" s="1"/>
      <c r="H3" s="1"/>
      <c r="I3" s="1"/>
      <c r="J3" s="1"/>
      <c r="K3" s="39" t="s">
        <v>2</v>
      </c>
      <c r="L3" s="129">
        <f>(P31-(P32+P33))/P31*100</f>
        <v>13.247172859450732</v>
      </c>
      <c r="M3" s="129"/>
      <c r="N3" s="39" t="s">
        <v>3</v>
      </c>
      <c r="O3" s="129">
        <f>(P31-P33)/P31*100</f>
        <v>100</v>
      </c>
      <c r="P3" s="129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6" t="s">
        <v>6</v>
      </c>
      <c r="C7" s="12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0.72638888888888886</v>
      </c>
      <c r="D9" s="83">
        <v>3.43</v>
      </c>
      <c r="E9" s="83">
        <v>10</v>
      </c>
      <c r="F9" s="83">
        <v>66</v>
      </c>
      <c r="G9" s="84" t="s">
        <v>185</v>
      </c>
      <c r="H9" s="85">
        <v>3</v>
      </c>
      <c r="I9" s="114">
        <v>10</v>
      </c>
      <c r="J9" s="8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ht="14.25" customHeight="1" x14ac:dyDescent="0.25">
      <c r="B10" s="25" t="s">
        <v>22</v>
      </c>
      <c r="C10" s="190">
        <v>0.93055555555555547</v>
      </c>
      <c r="D10" s="191"/>
      <c r="E10" s="191">
        <v>7</v>
      </c>
      <c r="F10" s="191">
        <v>90</v>
      </c>
      <c r="G10" s="192" t="s">
        <v>189</v>
      </c>
      <c r="H10" s="191">
        <v>4.4000000000000004</v>
      </c>
      <c r="I10" s="193"/>
      <c r="J10" s="19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ht="14.25" customHeight="1" thickBot="1" x14ac:dyDescent="0.3">
      <c r="B11" s="9" t="s">
        <v>23</v>
      </c>
      <c r="C11" s="198">
        <v>0.125</v>
      </c>
      <c r="D11" s="199"/>
      <c r="E11" s="199">
        <v>5.4</v>
      </c>
      <c r="F11" s="199">
        <v>90</v>
      </c>
      <c r="G11" s="192" t="s">
        <v>190</v>
      </c>
      <c r="H11" s="199">
        <v>6.6</v>
      </c>
      <c r="I11" s="200"/>
      <c r="J11" s="194">
        <f>IF(L11, 1, 0) + IF(M11, 2, 0) + IF(N11, 4, 0) + IF(O11, 8, 0) + IF(P11, 16, 0)</f>
        <v>4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0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23.398611111111112</v>
      </c>
      <c r="D12" s="12">
        <f>AVERAGE(D9:D11)</f>
        <v>3.43</v>
      </c>
      <c r="E12" s="12">
        <f>AVERAGE(E9:E11)</f>
        <v>7.4666666666666659</v>
      </c>
      <c r="F12" s="13">
        <f>AVERAGE(F9:F11)</f>
        <v>82</v>
      </c>
      <c r="G12" s="14"/>
      <c r="H12" s="15">
        <f>AVERAGE(H9:H11)</f>
        <v>4.666666666666667</v>
      </c>
      <c r="I12" s="16"/>
      <c r="J12" s="17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6" t="s">
        <v>25</v>
      </c>
      <c r="C14" s="12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178</v>
      </c>
      <c r="D16" s="93" t="s">
        <v>179</v>
      </c>
      <c r="E16" s="104" t="s">
        <v>180</v>
      </c>
      <c r="F16" s="104" t="s">
        <v>182</v>
      </c>
      <c r="G16" s="104" t="s">
        <v>191</v>
      </c>
      <c r="H16" s="104"/>
      <c r="I16" s="104"/>
      <c r="J16" s="93"/>
      <c r="K16" s="93"/>
      <c r="L16" s="93"/>
      <c r="M16" s="93"/>
      <c r="N16" s="93"/>
      <c r="O16" s="93"/>
      <c r="P16" s="93" t="s">
        <v>41</v>
      </c>
    </row>
    <row r="17" spans="2:16" ht="14.1" customHeight="1" x14ac:dyDescent="0.25">
      <c r="B17" s="25" t="s">
        <v>42</v>
      </c>
      <c r="C17" s="105">
        <v>0.68055555555555547</v>
      </c>
      <c r="D17" s="105">
        <v>0.68263888888888891</v>
      </c>
      <c r="E17" s="188">
        <v>0.71388888888888891</v>
      </c>
      <c r="F17" s="188">
        <v>0.73749999999999993</v>
      </c>
      <c r="G17" s="188">
        <v>0.125</v>
      </c>
      <c r="H17" s="115"/>
      <c r="I17" s="115"/>
      <c r="J17" s="115"/>
      <c r="K17" s="115"/>
      <c r="L17" s="115"/>
      <c r="M17" s="115"/>
      <c r="N17" s="115"/>
      <c r="O17" s="115"/>
      <c r="P17" s="188">
        <v>0.12986111111111112</v>
      </c>
    </row>
    <row r="18" spans="2:16" ht="14.1" customHeight="1" x14ac:dyDescent="0.25">
      <c r="B18" s="25" t="s">
        <v>43</v>
      </c>
      <c r="C18" s="104">
        <v>8846</v>
      </c>
      <c r="D18" s="104">
        <f>C18+1</f>
        <v>8847</v>
      </c>
      <c r="E18" s="104">
        <f>D19+1</f>
        <v>8860</v>
      </c>
      <c r="F18" s="104">
        <f>E19+1</f>
        <v>8874</v>
      </c>
      <c r="G18" s="104">
        <f>F19+1</f>
        <v>8888</v>
      </c>
      <c r="H18" s="104"/>
      <c r="I18" s="104"/>
      <c r="J18" s="104"/>
      <c r="K18" s="104"/>
      <c r="L18" s="104"/>
      <c r="M18" s="104"/>
      <c r="N18" s="104"/>
      <c r="O18" s="104"/>
      <c r="P18" s="104">
        <f>MAX(C18:O19)+1</f>
        <v>8893</v>
      </c>
    </row>
    <row r="19" spans="2:16" ht="14.1" customHeight="1" thickBot="1" x14ac:dyDescent="0.3">
      <c r="B19" s="9" t="s">
        <v>44</v>
      </c>
      <c r="C19" s="113"/>
      <c r="D19" s="104">
        <v>8859</v>
      </c>
      <c r="E19" s="106">
        <v>8873</v>
      </c>
      <c r="F19" s="106">
        <v>8887</v>
      </c>
      <c r="G19" s="106">
        <v>8892</v>
      </c>
      <c r="H19" s="106"/>
      <c r="I19" s="106"/>
      <c r="J19" s="106"/>
      <c r="K19" s="106"/>
      <c r="L19" s="106"/>
      <c r="M19" s="106"/>
      <c r="N19" s="104"/>
      <c r="O19" s="104"/>
      <c r="P19" s="113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0">IF(ISNUMBER(E18),E19-E18+1,"")</f>
        <v>14</v>
      </c>
      <c r="F20" s="23">
        <f t="shared" si="0"/>
        <v>14</v>
      </c>
      <c r="G20" s="23">
        <f t="shared" si="0"/>
        <v>5</v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5" t="s">
        <v>46</v>
      </c>
      <c r="C22" s="25" t="s">
        <v>21</v>
      </c>
      <c r="D22" s="25" t="s">
        <v>23</v>
      </c>
      <c r="E22" s="25" t="s">
        <v>47</v>
      </c>
      <c r="F22" s="136" t="s">
        <v>48</v>
      </c>
      <c r="G22" s="136"/>
      <c r="H22" s="136"/>
      <c r="I22" s="136"/>
      <c r="J22" s="25" t="s">
        <v>21</v>
      </c>
      <c r="K22" s="25" t="s">
        <v>23</v>
      </c>
      <c r="L22" s="25" t="s">
        <v>47</v>
      </c>
      <c r="M22" s="136" t="s">
        <v>48</v>
      </c>
      <c r="N22" s="136"/>
      <c r="O22" s="136"/>
      <c r="P22" s="136"/>
    </row>
    <row r="23" spans="2:16" ht="13.5" customHeight="1" x14ac:dyDescent="0.25">
      <c r="B23" s="135"/>
      <c r="C23" s="84">
        <f>D18+5</f>
        <v>8852</v>
      </c>
      <c r="D23" s="84">
        <f>C23+3</f>
        <v>8855</v>
      </c>
      <c r="E23" s="84" t="s">
        <v>49</v>
      </c>
      <c r="F23" s="134" t="s">
        <v>186</v>
      </c>
      <c r="G23" s="134"/>
      <c r="H23" s="134"/>
      <c r="I23" s="134"/>
      <c r="J23" s="114"/>
      <c r="K23" s="114"/>
      <c r="L23" s="114" t="s">
        <v>50</v>
      </c>
      <c r="M23" s="134" t="s">
        <v>173</v>
      </c>
      <c r="N23" s="134"/>
      <c r="O23" s="134"/>
      <c r="P23" s="134"/>
    </row>
    <row r="24" spans="2:16" ht="13.5" customHeight="1" x14ac:dyDescent="0.25">
      <c r="B24" s="135"/>
      <c r="C24" s="84"/>
      <c r="D24" s="84"/>
      <c r="E24" s="84" t="s">
        <v>51</v>
      </c>
      <c r="F24" s="134" t="s">
        <v>173</v>
      </c>
      <c r="G24" s="134"/>
      <c r="H24" s="134"/>
      <c r="I24" s="134"/>
      <c r="J24" s="114"/>
      <c r="K24" s="114"/>
      <c r="L24" s="114" t="s">
        <v>52</v>
      </c>
      <c r="M24" s="134" t="s">
        <v>173</v>
      </c>
      <c r="N24" s="134"/>
      <c r="O24" s="134"/>
      <c r="P24" s="134"/>
    </row>
    <row r="25" spans="2:16" ht="13.5" customHeight="1" x14ac:dyDescent="0.25">
      <c r="B25" s="135"/>
      <c r="C25" s="84">
        <f>D23+1</f>
        <v>8856</v>
      </c>
      <c r="D25" s="84">
        <f>C25+3</f>
        <v>8859</v>
      </c>
      <c r="E25" s="84" t="s">
        <v>52</v>
      </c>
      <c r="F25" s="134" t="s">
        <v>187</v>
      </c>
      <c r="G25" s="134"/>
      <c r="H25" s="134"/>
      <c r="I25" s="134"/>
      <c r="J25" s="114"/>
      <c r="K25" s="114"/>
      <c r="L25" s="114" t="s">
        <v>51</v>
      </c>
      <c r="M25" s="134" t="s">
        <v>173</v>
      </c>
      <c r="N25" s="134"/>
      <c r="O25" s="134"/>
      <c r="P25" s="134"/>
    </row>
    <row r="26" spans="2:16" ht="13.5" customHeight="1" x14ac:dyDescent="0.25">
      <c r="B26" s="135"/>
      <c r="C26" s="84"/>
      <c r="D26" s="84"/>
      <c r="E26" s="84" t="s">
        <v>50</v>
      </c>
      <c r="F26" s="134" t="s">
        <v>173</v>
      </c>
      <c r="G26" s="134"/>
      <c r="H26" s="134"/>
      <c r="I26" s="134"/>
      <c r="J26" s="114"/>
      <c r="K26" s="114"/>
      <c r="L26" s="114" t="s">
        <v>49</v>
      </c>
      <c r="M26" s="134" t="s">
        <v>173</v>
      </c>
      <c r="N26" s="134"/>
      <c r="O26" s="134"/>
      <c r="P26" s="13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6" t="s">
        <v>53</v>
      </c>
      <c r="C28" s="126"/>
      <c r="D28" s="1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4">
        <v>0.21527777777777779</v>
      </c>
      <c r="D30" s="95"/>
      <c r="E30" s="95"/>
      <c r="F30" s="95"/>
      <c r="G30" s="95">
        <v>0.19097222222222221</v>
      </c>
      <c r="H30" s="95"/>
      <c r="I30" s="95"/>
      <c r="J30" s="95"/>
      <c r="K30" s="96"/>
      <c r="L30" s="95"/>
      <c r="M30" s="95"/>
      <c r="N30" s="95"/>
      <c r="O30" s="95"/>
      <c r="P30" s="31">
        <f>SUM(C30:J30,L30:N30)</f>
        <v>0.40625</v>
      </c>
    </row>
    <row r="31" spans="2:16" ht="14.1" customHeight="1" x14ac:dyDescent="0.25">
      <c r="B31" s="26" t="s">
        <v>172</v>
      </c>
      <c r="C31" s="201">
        <v>0.21527777777777779</v>
      </c>
      <c r="D31" s="116"/>
      <c r="E31" s="116"/>
      <c r="F31" s="116"/>
      <c r="G31" s="189">
        <v>0.19097222222222221</v>
      </c>
      <c r="H31" s="116"/>
      <c r="I31" s="116"/>
      <c r="J31" s="116"/>
      <c r="K31" s="189">
        <v>2.361111111111111E-2</v>
      </c>
      <c r="L31" s="116"/>
      <c r="M31" s="82"/>
      <c r="N31" s="82"/>
      <c r="O31" s="97"/>
      <c r="P31" s="31">
        <f>SUM(C31:N31)</f>
        <v>0.42986111111111114</v>
      </c>
    </row>
    <row r="32" spans="2:16" ht="14.1" customHeight="1" x14ac:dyDescent="0.25">
      <c r="B32" s="26" t="s">
        <v>68</v>
      </c>
      <c r="C32" s="98">
        <v>0.21527777777777779</v>
      </c>
      <c r="D32" s="99"/>
      <c r="E32" s="99"/>
      <c r="F32" s="99"/>
      <c r="G32" s="99">
        <v>0.15763888888888888</v>
      </c>
      <c r="H32" s="99"/>
      <c r="I32" s="99"/>
      <c r="J32" s="99"/>
      <c r="K32" s="99"/>
      <c r="L32" s="99"/>
      <c r="M32" s="99"/>
      <c r="N32" s="99"/>
      <c r="O32" s="100"/>
      <c r="P32" s="31">
        <f>SUM(C32:N32)</f>
        <v>0.37291666666666667</v>
      </c>
    </row>
    <row r="33" spans="2:16" ht="14.1" customHeight="1" thickBot="1" x14ac:dyDescent="0.3">
      <c r="B33" s="26" t="s">
        <v>69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3.3333333333333326E-2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2.361111111111111E-2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5.6944444444444464E-2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48" t="s">
        <v>70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</row>
    <row r="37" spans="2:16" ht="18" customHeight="1" x14ac:dyDescent="0.25">
      <c r="B37" s="149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</row>
    <row r="38" spans="2:16" ht="18" customHeight="1" x14ac:dyDescent="0.25">
      <c r="B38" s="149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</row>
    <row r="39" spans="2:16" ht="18" customHeight="1" x14ac:dyDescent="0.25">
      <c r="B39" s="149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2:16" ht="18" customHeight="1" x14ac:dyDescent="0.25">
      <c r="B40" s="149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2:16" ht="18" customHeight="1" x14ac:dyDescent="0.25">
      <c r="B41" s="150"/>
      <c r="C41" s="147"/>
      <c r="D41" s="147"/>
      <c r="E41" s="147"/>
      <c r="F41" s="14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8" t="s">
        <v>71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</row>
    <row r="44" spans="2:16" ht="14.1" customHeight="1" x14ac:dyDescent="0.25">
      <c r="B44" s="141" t="s">
        <v>192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" customHeight="1" x14ac:dyDescent="0.25"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</row>
    <row r="46" spans="2:16" ht="14.1" customHeight="1" x14ac:dyDescent="0.25"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</row>
    <row r="47" spans="2:16" ht="14.1" customHeight="1" x14ac:dyDescent="0.25"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6"/>
    </row>
    <row r="48" spans="2:16" ht="14.1" customHeight="1" x14ac:dyDescent="0.2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6"/>
    </row>
    <row r="49" spans="2:16" ht="14.1" customHeight="1" x14ac:dyDescent="0.25"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6"/>
    </row>
    <row r="50" spans="2:16" ht="14.1" customHeight="1" x14ac:dyDescent="0.25"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6"/>
    </row>
    <row r="51" spans="2:16" ht="14.1" customHeight="1" x14ac:dyDescent="0.25">
      <c r="B51" s="144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</row>
    <row r="52" spans="2:16" ht="14.1" customHeight="1" thickBot="1" x14ac:dyDescent="0.3">
      <c r="B52" s="164"/>
      <c r="C52" s="165"/>
      <c r="D52" s="145"/>
      <c r="E52" s="145"/>
      <c r="F52" s="145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169</v>
      </c>
      <c r="C53" s="168"/>
      <c r="D53" s="88"/>
      <c r="E53" s="88"/>
      <c r="F53" s="88"/>
      <c r="G53" s="171"/>
      <c r="H53" s="168"/>
      <c r="I53" s="168"/>
      <c r="J53" s="168"/>
      <c r="K53" s="168"/>
      <c r="L53" s="168"/>
      <c r="M53" s="168"/>
      <c r="N53" s="168"/>
      <c r="O53" s="168"/>
      <c r="P53" s="172"/>
    </row>
    <row r="54" spans="2:16" ht="14.1" customHeight="1" thickTop="1" thickBot="1" x14ac:dyDescent="0.3">
      <c r="B54" s="169" t="s">
        <v>168</v>
      </c>
      <c r="C54" s="170"/>
      <c r="D54" s="170"/>
      <c r="E54" s="170"/>
      <c r="F54" s="202">
        <v>568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51" t="s">
        <v>72</v>
      </c>
      <c r="C56" s="15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52" t="s">
        <v>73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74</v>
      </c>
      <c r="O57" s="153"/>
      <c r="P57" s="156"/>
    </row>
    <row r="58" spans="2:16" ht="17.100000000000001" customHeight="1" x14ac:dyDescent="0.25">
      <c r="B58" s="157" t="s">
        <v>75</v>
      </c>
      <c r="C58" s="158"/>
      <c r="D58" s="159"/>
      <c r="E58" s="157" t="s">
        <v>76</v>
      </c>
      <c r="F58" s="158"/>
      <c r="G58" s="159"/>
      <c r="H58" s="158" t="s">
        <v>77</v>
      </c>
      <c r="I58" s="158"/>
      <c r="J58" s="158"/>
      <c r="K58" s="160" t="s">
        <v>78</v>
      </c>
      <c r="L58" s="158"/>
      <c r="M58" s="161"/>
      <c r="N58" s="162"/>
      <c r="O58" s="158"/>
      <c r="P58" s="163"/>
    </row>
    <row r="59" spans="2:16" ht="20.100000000000001" customHeight="1" x14ac:dyDescent="0.25">
      <c r="B59" s="176" t="s">
        <v>79</v>
      </c>
      <c r="C59" s="177"/>
      <c r="D59" s="35" t="b">
        <v>1</v>
      </c>
      <c r="E59" s="176" t="s">
        <v>80</v>
      </c>
      <c r="F59" s="177"/>
      <c r="G59" s="35" t="b">
        <v>1</v>
      </c>
      <c r="H59" s="178" t="s">
        <v>81</v>
      </c>
      <c r="I59" s="177"/>
      <c r="J59" s="35" t="b">
        <v>1</v>
      </c>
      <c r="K59" s="178" t="s">
        <v>82</v>
      </c>
      <c r="L59" s="177"/>
      <c r="M59" s="35" t="b">
        <v>1</v>
      </c>
      <c r="N59" s="179" t="s">
        <v>83</v>
      </c>
      <c r="O59" s="177"/>
      <c r="P59" s="35" t="b">
        <v>1</v>
      </c>
    </row>
    <row r="60" spans="2:16" ht="20.100000000000001" customHeight="1" x14ac:dyDescent="0.25">
      <c r="B60" s="176" t="s">
        <v>84</v>
      </c>
      <c r="C60" s="177"/>
      <c r="D60" s="35" t="b">
        <v>1</v>
      </c>
      <c r="E60" s="176" t="s">
        <v>85</v>
      </c>
      <c r="F60" s="177"/>
      <c r="G60" s="35" t="b">
        <v>1</v>
      </c>
      <c r="H60" s="178" t="s">
        <v>86</v>
      </c>
      <c r="I60" s="177"/>
      <c r="J60" s="35" t="b">
        <v>1</v>
      </c>
      <c r="K60" s="178" t="s">
        <v>87</v>
      </c>
      <c r="L60" s="177"/>
      <c r="M60" s="35" t="b">
        <v>1</v>
      </c>
      <c r="N60" s="179" t="s">
        <v>88</v>
      </c>
      <c r="O60" s="177"/>
      <c r="P60" s="35" t="b">
        <v>1</v>
      </c>
    </row>
    <row r="61" spans="2:16" ht="20.100000000000001" customHeight="1" x14ac:dyDescent="0.25">
      <c r="B61" s="176" t="s">
        <v>89</v>
      </c>
      <c r="C61" s="177"/>
      <c r="D61" s="35" t="b">
        <v>1</v>
      </c>
      <c r="E61" s="176" t="s">
        <v>90</v>
      </c>
      <c r="F61" s="177"/>
      <c r="G61" s="35" t="b">
        <v>1</v>
      </c>
      <c r="H61" s="178" t="s">
        <v>91</v>
      </c>
      <c r="I61" s="177"/>
      <c r="J61" s="35" t="b">
        <v>1</v>
      </c>
      <c r="K61" s="178" t="s">
        <v>92</v>
      </c>
      <c r="L61" s="177"/>
      <c r="M61" s="35" t="b">
        <v>1</v>
      </c>
      <c r="N61" s="179" t="s">
        <v>93</v>
      </c>
      <c r="O61" s="177"/>
      <c r="P61" s="35" t="b">
        <v>1</v>
      </c>
    </row>
    <row r="62" spans="2:16" ht="20.100000000000001" customHeight="1" x14ac:dyDescent="0.25">
      <c r="B62" s="178" t="s">
        <v>91</v>
      </c>
      <c r="C62" s="177"/>
      <c r="D62" s="35" t="b">
        <v>1</v>
      </c>
      <c r="E62" s="176" t="s">
        <v>94</v>
      </c>
      <c r="F62" s="177"/>
      <c r="G62" s="35" t="b">
        <v>1</v>
      </c>
      <c r="H62" s="178" t="s">
        <v>95</v>
      </c>
      <c r="I62" s="177"/>
      <c r="J62" s="35" t="b">
        <v>0</v>
      </c>
      <c r="K62" s="178" t="s">
        <v>96</v>
      </c>
      <c r="L62" s="177"/>
      <c r="M62" s="35" t="b">
        <v>1</v>
      </c>
      <c r="N62" s="179" t="s">
        <v>86</v>
      </c>
      <c r="O62" s="177"/>
      <c r="P62" s="35" t="b">
        <v>1</v>
      </c>
    </row>
    <row r="63" spans="2:16" ht="20.100000000000001" customHeight="1" x14ac:dyDescent="0.25">
      <c r="B63" s="178" t="s">
        <v>97</v>
      </c>
      <c r="C63" s="177"/>
      <c r="D63" s="35" t="b">
        <v>1</v>
      </c>
      <c r="E63" s="176" t="s">
        <v>98</v>
      </c>
      <c r="F63" s="177"/>
      <c r="G63" s="35" t="b">
        <v>1</v>
      </c>
      <c r="H63" s="41"/>
      <c r="I63" s="42"/>
      <c r="J63" s="43"/>
      <c r="K63" s="178" t="s">
        <v>99</v>
      </c>
      <c r="L63" s="177"/>
      <c r="M63" s="35" t="b">
        <v>1</v>
      </c>
      <c r="N63" s="179" t="s">
        <v>167</v>
      </c>
      <c r="O63" s="177"/>
      <c r="P63" s="35" t="b">
        <v>1</v>
      </c>
    </row>
    <row r="64" spans="2:16" ht="20.100000000000001" customHeight="1" x14ac:dyDescent="0.25">
      <c r="B64" s="178" t="s">
        <v>100</v>
      </c>
      <c r="C64" s="177"/>
      <c r="D64" s="35" t="b">
        <v>0</v>
      </c>
      <c r="E64" s="176" t="s">
        <v>101</v>
      </c>
      <c r="F64" s="177"/>
      <c r="G64" s="35" t="b">
        <v>1</v>
      </c>
      <c r="H64" s="44"/>
      <c r="I64" s="45"/>
      <c r="J64" s="46"/>
      <c r="K64" s="186" t="s">
        <v>102</v>
      </c>
      <c r="L64" s="187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76" t="s">
        <v>165</v>
      </c>
      <c r="F65" s="177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80" t="s">
        <v>108</v>
      </c>
      <c r="C69" s="180"/>
      <c r="D69" s="54"/>
      <c r="E69" s="54"/>
      <c r="F69" s="182" t="s">
        <v>109</v>
      </c>
      <c r="G69" s="184" t="s">
        <v>110</v>
      </c>
      <c r="H69" s="54"/>
      <c r="I69" s="180" t="s">
        <v>111</v>
      </c>
      <c r="J69" s="180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81"/>
      <c r="C70" s="181"/>
      <c r="D70" s="58"/>
      <c r="E70" s="59"/>
      <c r="F70" s="183"/>
      <c r="G70" s="185"/>
      <c r="H70" s="60"/>
      <c r="I70" s="181"/>
      <c r="J70" s="181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90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-152.07599999999999</v>
      </c>
      <c r="D72" s="203">
        <v>-153.76300000000001</v>
      </c>
      <c r="E72" s="107" t="s">
        <v>121</v>
      </c>
      <c r="F72" s="37">
        <v>19.8</v>
      </c>
      <c r="G72" s="203">
        <v>19.3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-134.51499999999999</v>
      </c>
      <c r="D73" s="203">
        <v>-137.989</v>
      </c>
      <c r="E73" s="108" t="s">
        <v>125</v>
      </c>
      <c r="F73" s="109">
        <v>31</v>
      </c>
      <c r="G73" s="204">
        <v>42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-204.86500000000001</v>
      </c>
      <c r="D74" s="203">
        <v>-205.298</v>
      </c>
      <c r="E74" s="108" t="s">
        <v>130</v>
      </c>
      <c r="F74" s="110">
        <v>20</v>
      </c>
      <c r="G74" s="205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-111.86199999999999</v>
      </c>
      <c r="D75" s="203">
        <v>-113.48399999999999</v>
      </c>
      <c r="E75" s="108" t="s">
        <v>135</v>
      </c>
      <c r="F75" s="110">
        <v>50</v>
      </c>
      <c r="G75" s="205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24.753</v>
      </c>
      <c r="D76" s="203">
        <v>22.108000000000001</v>
      </c>
      <c r="E76" s="108" t="s">
        <v>140</v>
      </c>
      <c r="F76" s="110">
        <v>50</v>
      </c>
      <c r="G76" s="205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29.436</v>
      </c>
      <c r="D77" s="203">
        <v>26.385000000000002</v>
      </c>
      <c r="E77" s="108" t="s">
        <v>145</v>
      </c>
      <c r="F77" s="110">
        <v>190</v>
      </c>
      <c r="G77" s="205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21.135999999999999</v>
      </c>
      <c r="D78" s="203">
        <v>18.617999999999999</v>
      </c>
      <c r="E78" s="108" t="s">
        <v>150</v>
      </c>
      <c r="F78" s="111"/>
      <c r="G78" s="206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22.062999999999999</v>
      </c>
      <c r="D79" s="203">
        <v>19.507999999999999</v>
      </c>
      <c r="E79" s="107" t="s">
        <v>155</v>
      </c>
      <c r="F79" s="37">
        <v>20</v>
      </c>
      <c r="G79" s="203">
        <v>12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2">
        <v>1.6900000000000001E-5</v>
      </c>
      <c r="D80" s="207">
        <v>1.7E-5</v>
      </c>
      <c r="E80" s="108" t="s">
        <v>160</v>
      </c>
      <c r="F80" s="109">
        <v>40</v>
      </c>
      <c r="G80" s="204">
        <v>60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4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30" t="s">
        <v>164</v>
      </c>
      <c r="C84" s="130"/>
    </row>
    <row r="85" spans="2:16" ht="15" customHeight="1" x14ac:dyDescent="0.25">
      <c r="B85" s="131" t="s">
        <v>184</v>
      </c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86" spans="2:16" ht="15" customHeight="1" x14ac:dyDescent="0.25">
      <c r="B86" s="117" t="s">
        <v>183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25">
      <c r="B87" s="195" t="s">
        <v>188</v>
      </c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7"/>
    </row>
    <row r="88" spans="2:16" ht="15" customHeight="1" x14ac:dyDescent="0.25">
      <c r="B88" s="123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5"/>
    </row>
    <row r="89" spans="2:16" ht="15" customHeight="1" x14ac:dyDescent="0.25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25">
      <c r="B90" s="123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5"/>
    </row>
    <row r="91" spans="2:16" ht="15" customHeight="1" x14ac:dyDescent="0.2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2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2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2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2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2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2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2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2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2024-04-06T03:12:22Z</dcterms:modified>
</cp:coreProperties>
</file>