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H18" i="1"/>
  <c r="H19" i="1" s="1"/>
  <c r="D25" i="1" l="1"/>
  <c r="D23" i="1"/>
  <c r="F18" i="1" l="1"/>
  <c r="G18" i="1"/>
  <c r="E18" i="1" l="1"/>
  <c r="D18" i="1" l="1"/>
  <c r="C23" i="1" s="1"/>
  <c r="C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<sst xmlns="http://schemas.openxmlformats.org/spreadsheetml/2006/main" count="214" uniqueCount="195">
  <si>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</si>
  <si>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</si>
  <si>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</si>
  <si>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</si>
  <si>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</si>
  <si>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</si>
  <si>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</si>
  <si>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</si>
  <si>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</si>
  <si>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</si>
  <si>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</si>
  <si>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</si>
  <si>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</si>
  <si>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</si>
  <si>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</si>
  <si>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</si>
  <si>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</si>
  <si>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</si>
  <si>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</si>
  <si>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</si>
  <si>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</si>
  <si>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</si>
  <si>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</si>
  <si>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</si>
  <si>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</si>
  <si>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</si>
  <si>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</si>
  <si>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</si>
  <si>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</si>
  <si>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</si>
  <si>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</si>
  <si>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</si>
  <si>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</si>
  <si>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</si>
  <si>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</si>
  <si>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</si>
  <si>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</si>
  <si>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</si>
  <si>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</si>
  <si>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</si>
  <si>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</si>
  <si>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</si>
  <si>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</si>
  <si>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</si>
  <si>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</si>
  <si>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</si>
  <si>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</si>
  <si>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</si>
  <si>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</si>
  <si>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</si>
  <si>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</si>
  <si>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</si>
  <si>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</si>
  <si>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</si>
  <si>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</si>
  <si>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</si>
  <si>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</si>
  <si>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</si>
  <si>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</si>
  <si>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</si>
  <si>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</si>
  <si>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</si>
  <si>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</si>
  <si>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</si>
  <si>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</si>
  <si>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</si>
  <si>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</si>
  <si>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</si>
  <si>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</si>
  <si>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</si>
  <si>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</si>
  <si>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</si>
  <si>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</si>
  <si>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</si>
  <si>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</si>
  <si>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</si>
  <si>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</si>
  <si>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</si>
  <si>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</si>
  <si>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</si>
  <si>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</si>
  <si>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</si>
  <si>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</si>
  <si>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</si>
  <si>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</si>
  <si>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</si>
  <si>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</si>
  <si>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</si>
  <si>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</si>
  <si>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</si>
  <si>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</si>
  <si>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</si>
  <si>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</si>
  <si>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</si>
  <si>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</si>
  <si>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</si>
  <si>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</si>
  <si>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</si>
  <si>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</si>
  <si>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</si>
  <si>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</si>
  <si>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</si>
  <si>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</si>
  <si>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</si>
  <si>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</si>
  <si>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</si>
  <si>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</si>
  <si>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</si>
  <si>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</si>
  <si>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</si>
  <si>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</si>
  <si>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</si>
  <si>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</si>
  <si>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</si>
  <si>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</si>
  <si>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</si>
  <si>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</si>
  <si>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</si>
  <si>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</si>
  <si>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</si>
  <si>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</si>
  <si>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</si>
  <si>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</si>
  <si>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</si>
  <si>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</si>
  <si>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</si>
  <si>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</si>
  <si>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</si>
  <si>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</si>
  <si>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</si>
  <si>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</si>
  <si>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</si>
  <si>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</si>
  <si>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</si>
  <si>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</si>
  <si>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</si>
  <si>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</si>
  <si>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</si>
  <si>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</si>
  <si>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</si>
  <si>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</si>
  <si>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</si>
  <si>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</si>
  <si>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</si>
  <si>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</si>
  <si>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</si>
  <si>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</si>
  <si>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</si>
  <si>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</si>
  <si>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</si>
  <si>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</si>
  <si>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</si>
  <si>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</si>
  <si>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</si>
  <si>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</si>
  <si>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</si>
  <si>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</si>
  <si>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</si>
  <si>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</si>
  <si>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</si>
  <si>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</si>
  <si>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</si>
  <si>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</si>
  <si>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</si>
  <si>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</si>
  <si>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</si>
  <si>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</si>
  <si>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</si>
  <si>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</si>
  <si>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</si>
  <si>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</si>
  <si>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</si>
  <si>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</si>
  <si>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</si>
  <si>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</si>
  <si>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</si>
  <si>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</si>
  <si>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</si>
  <si>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</si>
  <si>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BLG</t>
    <phoneticPr fontId="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</si>
  <si>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</si>
  <si>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</si>
  <si>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</si>
  <si>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SE</t>
    <phoneticPr fontId="3" type="noConversion"/>
  </si>
  <si>
    <t>3) 외부 CCTV 연결이 자주 끊김</t>
    <phoneticPr fontId="3" type="noConversion"/>
  </si>
  <si>
    <t>김부진</t>
    <phoneticPr fontId="3" type="noConversion"/>
  </si>
  <si>
    <t>DEEPS</t>
    <phoneticPr fontId="3" type="noConversion"/>
  </si>
  <si>
    <t>20s/39k 21s/28k 30s/26k 45s/25k</t>
    <phoneticPr fontId="3" type="noConversion"/>
  </si>
  <si>
    <t>25s/30k 31s/26k 47s/28k 60s/25k</t>
    <phoneticPr fontId="3" type="noConversion"/>
  </si>
  <si>
    <t>N</t>
    <phoneticPr fontId="3" type="noConversion"/>
  </si>
  <si>
    <t>M_008377-008378:M</t>
    <phoneticPr fontId="3" type="noConversion"/>
  </si>
  <si>
    <t>SW</t>
    <phoneticPr fontId="3" type="noConversion"/>
  </si>
  <si>
    <t>M_008587-008588:N</t>
    <phoneticPr fontId="3" type="noConversion"/>
  </si>
  <si>
    <t>1) 방풍막 분리</t>
    <phoneticPr fontId="3" type="noConversion"/>
  </si>
  <si>
    <t>2) 서더랜드 지역 전체 계속된 정전으로 인하여, 천문대 사이트는 현재 발전기 가동중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</si>
</sst>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18" sqref="J18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66">
        <v>45385</v>
      </c>
      <c r="D3" s="167"/>
      <c r="E3" s="1"/>
      <c r="F3" s="1"/>
      <c r="G3" s="1"/>
      <c r="H3" s="1"/>
      <c r="I3" s="1"/>
      <c r="J3" s="1"/>
      <c r="K3" s="39" t="s">
        <v>2</v>
      </c>
      <c r="L3" s="168">
        <f>(P31-(P32+P33))/P31*100</f>
        <v>100</v>
      </c>
      <c r="M3" s="168"/>
      <c r="N3" s="39" t="s">
        <v>3</v>
      </c>
      <c r="O3" s="168">
        <f>(P31-P33)/P31*100</f>
        <v>100</v>
      </c>
      <c r="P3" s="168"/>
    </row>
    <row r="4" spans="2:16" ht="14.25" customHeight="1" x14ac:dyDescent="0.25">
      <c r="B4" s="2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>
        <v>1.32</v>
      </c>
      <c r="E9" s="83">
        <v>19</v>
      </c>
      <c r="F9" s="83">
        <v>20</v>
      </c>
      <c r="G9" s="84" t="s">
        <v>189</v>
      </c>
      <c r="H9" s="85">
        <v>1.7</v>
      </c>
      <c r="I9" s="114">
        <v>26</v>
      </c>
      <c r="J9" s="8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88">
        <v>0.93055555555555547</v>
      </c>
      <c r="D10" s="189">
        <v>1.57</v>
      </c>
      <c r="E10" s="189">
        <v>15</v>
      </c>
      <c r="F10" s="189">
        <v>42</v>
      </c>
      <c r="G10" s="190" t="s">
        <v>191</v>
      </c>
      <c r="H10" s="189">
        <v>2.5</v>
      </c>
      <c r="I10" s="191"/>
      <c r="J10" s="19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93">
        <v>0.16944444444444443</v>
      </c>
      <c r="D11" s="194">
        <v>1.1000000000000001</v>
      </c>
      <c r="E11" s="194">
        <v>13</v>
      </c>
      <c r="F11" s="194">
        <v>77</v>
      </c>
      <c r="G11" s="190" t="s">
        <v>183</v>
      </c>
      <c r="H11" s="194">
        <v>5.3</v>
      </c>
      <c r="I11" s="195"/>
      <c r="J11" s="192">
        <f>IF(L11, 1, 0) + IF(M11, 2, 0) + IF(N11, 4, 0) + IF(O11, 8, 0) + IF(P11, 16, 0)</f>
        <v>1</v>
      </c>
      <c r="K11" s="8" t="b">
        <v>0</v>
      </c>
      <c r="L11" s="8" t="b">
        <v>1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23.443055555555556</v>
      </c>
      <c r="D12" s="12">
        <f>AVERAGE(D9:D11)</f>
        <v>1.33</v>
      </c>
      <c r="E12" s="12">
        <f>AVERAGE(E9:E11)</f>
        <v>15.666666666666666</v>
      </c>
      <c r="F12" s="13">
        <f>AVERAGE(F9:F11)</f>
        <v>46.333333333333336</v>
      </c>
      <c r="G12" s="14"/>
      <c r="H12" s="15">
        <f>AVERAGE(H9:H11)</f>
        <v>3.1666666666666665</v>
      </c>
      <c r="I12" s="16"/>
      <c r="J12" s="17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180</v>
      </c>
      <c r="D16" s="93" t="s">
        <v>181</v>
      </c>
      <c r="E16" s="104" t="s">
        <v>182</v>
      </c>
      <c r="F16" s="104" t="s">
        <v>186</v>
      </c>
      <c r="G16" s="104" t="s">
        <v>179</v>
      </c>
      <c r="H16" s="104" t="s">
        <v>41</v>
      </c>
      <c r="I16" s="104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5">
        <v>0.6777777777777777</v>
      </c>
      <c r="D17" s="105">
        <v>0.68263888888888891</v>
      </c>
      <c r="E17" s="105">
        <v>0.71736111111111101</v>
      </c>
      <c r="F17" s="105">
        <v>0.74305555555555547</v>
      </c>
      <c r="G17" s="196">
        <v>0.95277777777777783</v>
      </c>
      <c r="H17" s="196">
        <v>0.17500000000000002</v>
      </c>
      <c r="I17" s="182"/>
      <c r="J17" s="182"/>
      <c r="K17" s="182"/>
      <c r="L17" s="182"/>
      <c r="M17" s="182"/>
      <c r="N17" s="182"/>
      <c r="O17" s="182"/>
      <c r="P17" s="196">
        <v>0.17916666666666667</v>
      </c>
    </row>
    <row r="18" spans="2:16" ht="14.1" customHeight="1" x14ac:dyDescent="0.25">
      <c r="B18" s="25" t="s">
        <v>44</v>
      </c>
      <c r="C18" s="104">
        <v>8350</v>
      </c>
      <c r="D18" s="104">
        <f>C18+1</f>
        <v>8351</v>
      </c>
      <c r="E18" s="104">
        <f>D19+1</f>
        <v>8364</v>
      </c>
      <c r="F18" s="104">
        <f>E19+1</f>
        <v>8377</v>
      </c>
      <c r="G18" s="104">
        <f>F19+1</f>
        <v>8465</v>
      </c>
      <c r="H18" s="104">
        <f>G19+1</f>
        <v>8609</v>
      </c>
      <c r="I18" s="104"/>
      <c r="J18" s="104"/>
      <c r="K18" s="104"/>
      <c r="L18" s="104"/>
      <c r="M18" s="104"/>
      <c r="N18" s="104"/>
      <c r="O18" s="104"/>
      <c r="P18" s="104">
        <f>MAX(C18:O19)+1</f>
        <v>8614</v>
      </c>
    </row>
    <row r="19" spans="2:16" ht="14.1" customHeight="1" thickBot="1" x14ac:dyDescent="0.3">
      <c r="B19" s="9" t="s">
        <v>45</v>
      </c>
      <c r="C19" s="113"/>
      <c r="D19" s="104">
        <v>8363</v>
      </c>
      <c r="E19" s="106">
        <v>8376</v>
      </c>
      <c r="F19" s="106">
        <v>8464</v>
      </c>
      <c r="G19" s="106">
        <v>8608</v>
      </c>
      <c r="H19" s="106">
        <f>H18+4</f>
        <v>8613</v>
      </c>
      <c r="I19" s="106"/>
      <c r="J19" s="106"/>
      <c r="K19" s="106"/>
      <c r="L19" s="106"/>
      <c r="M19" s="106"/>
      <c r="N19" s="104"/>
      <c r="O19" s="104"/>
      <c r="P19" s="113"/>
    </row>
    <row r="20" spans="2:16" ht="14.1" customHeight="1" thickBot="1" x14ac:dyDescent="0.3">
      <c r="B20" s="21" t="s">
        <v>46</v>
      </c>
      <c r="C20" s="20"/>
      <c r="D20" s="22">
        <f>IF(ISNUMBER(D18),D19-D18+1,"")</f>
        <v>13</v>
      </c>
      <c r="E20" s="23">
        <f t="shared" ref="E20:O20" si="0">IF(ISNUMBER(E18),E19-E18+1,"")</f>
        <v>13</v>
      </c>
      <c r="F20" s="23">
        <f t="shared" si="0"/>
        <v>88</v>
      </c>
      <c r="G20" s="23">
        <f t="shared" si="0"/>
        <v>144</v>
      </c>
      <c r="H20" s="23">
        <f t="shared" si="0"/>
        <v>5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7" t="s">
        <v>47</v>
      </c>
      <c r="C22" s="25" t="s">
        <v>21</v>
      </c>
      <c r="D22" s="25" t="s">
        <v>23</v>
      </c>
      <c r="E22" s="25" t="s">
        <v>48</v>
      </c>
      <c r="F22" s="178" t="s">
        <v>49</v>
      </c>
      <c r="G22" s="178"/>
      <c r="H22" s="178"/>
      <c r="I22" s="178"/>
      <c r="J22" s="25" t="s">
        <v>21</v>
      </c>
      <c r="K22" s="25" t="s">
        <v>23</v>
      </c>
      <c r="L22" s="25" t="s">
        <v>48</v>
      </c>
      <c r="M22" s="178" t="s">
        <v>49</v>
      </c>
      <c r="N22" s="178"/>
      <c r="O22" s="178"/>
      <c r="P22" s="178"/>
    </row>
    <row r="23" spans="2:16" ht="13.5" customHeight="1" x14ac:dyDescent="0.25">
      <c r="B23" s="177"/>
      <c r="C23" s="84">
        <f>D18+5</f>
        <v>8356</v>
      </c>
      <c r="D23" s="84">
        <f>C23+3</f>
        <v>8359</v>
      </c>
      <c r="E23" s="84" t="s">
        <v>50</v>
      </c>
      <c r="F23" s="176" t="s">
        <v>187</v>
      </c>
      <c r="G23" s="176"/>
      <c r="H23" s="176"/>
      <c r="I23" s="176"/>
      <c r="J23" s="114"/>
      <c r="K23" s="114"/>
      <c r="L23" s="114" t="s">
        <v>51</v>
      </c>
      <c r="M23" s="176" t="s">
        <v>174</v>
      </c>
      <c r="N23" s="176"/>
      <c r="O23" s="176"/>
      <c r="P23" s="176"/>
    </row>
    <row r="24" spans="2:16" ht="13.5" customHeight="1" x14ac:dyDescent="0.25">
      <c r="B24" s="177"/>
      <c r="C24" s="84"/>
      <c r="D24" s="84"/>
      <c r="E24" s="84" t="s">
        <v>52</v>
      </c>
      <c r="F24" s="176" t="s">
        <v>174</v>
      </c>
      <c r="G24" s="176"/>
      <c r="H24" s="176"/>
      <c r="I24" s="176"/>
      <c r="J24" s="114"/>
      <c r="K24" s="114"/>
      <c r="L24" s="114" t="s">
        <v>53</v>
      </c>
      <c r="M24" s="176" t="s">
        <v>174</v>
      </c>
      <c r="N24" s="176"/>
      <c r="O24" s="176"/>
      <c r="P24" s="176"/>
    </row>
    <row r="25" spans="2:16" ht="13.5" customHeight="1" x14ac:dyDescent="0.25">
      <c r="B25" s="177"/>
      <c r="C25" s="84">
        <f>D23+1</f>
        <v>8360</v>
      </c>
      <c r="D25" s="84">
        <f>C25+3</f>
        <v>8363</v>
      </c>
      <c r="E25" s="84" t="s">
        <v>53</v>
      </c>
      <c r="F25" s="176" t="s">
        <v>188</v>
      </c>
      <c r="G25" s="176"/>
      <c r="H25" s="176"/>
      <c r="I25" s="176"/>
      <c r="J25" s="114"/>
      <c r="K25" s="114"/>
      <c r="L25" s="114" t="s">
        <v>52</v>
      </c>
      <c r="M25" s="176" t="s">
        <v>174</v>
      </c>
      <c r="N25" s="176"/>
      <c r="O25" s="176"/>
      <c r="P25" s="176"/>
    </row>
    <row r="26" spans="2:16" ht="13.5" customHeight="1" x14ac:dyDescent="0.25">
      <c r="B26" s="177"/>
      <c r="C26" s="84"/>
      <c r="D26" s="84"/>
      <c r="E26" s="84" t="s">
        <v>51</v>
      </c>
      <c r="F26" s="176" t="s">
        <v>174</v>
      </c>
      <c r="G26" s="176"/>
      <c r="H26" s="176"/>
      <c r="I26" s="176"/>
      <c r="J26" s="114"/>
      <c r="K26" s="114"/>
      <c r="L26" s="114" t="s">
        <v>50</v>
      </c>
      <c r="M26" s="176" t="s">
        <v>174</v>
      </c>
      <c r="N26" s="176"/>
      <c r="O26" s="176"/>
      <c r="P26" s="17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5" t="s">
        <v>54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0.20833333333333334</v>
      </c>
      <c r="D30" s="95"/>
      <c r="E30" s="95"/>
      <c r="F30" s="95"/>
      <c r="G30" s="95">
        <v>0.19513888888888889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0.40347222222222223</v>
      </c>
    </row>
    <row r="31" spans="2:16" ht="14.1" customHeight="1" x14ac:dyDescent="0.25">
      <c r="B31" s="26" t="s">
        <v>173</v>
      </c>
      <c r="C31" s="198">
        <v>0.22222222222222221</v>
      </c>
      <c r="D31" s="183"/>
      <c r="E31" s="183"/>
      <c r="F31" s="183"/>
      <c r="G31" s="197">
        <v>0.20972222222222223</v>
      </c>
      <c r="H31" s="183"/>
      <c r="I31" s="183"/>
      <c r="J31" s="183"/>
      <c r="K31" s="197">
        <v>2.0833333333333332E-2</v>
      </c>
      <c r="L31" s="183"/>
      <c r="M31" s="82"/>
      <c r="N31" s="82"/>
      <c r="O31" s="97"/>
      <c r="P31" s="31">
        <f>SUM(C31:N31)</f>
        <v>0.45277777777777778</v>
      </c>
    </row>
    <row r="32" spans="2:16" ht="14.1" customHeight="1" x14ac:dyDescent="0.25">
      <c r="B32" s="26" t="s">
        <v>69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0.22222222222222221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0.20972222222222223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2.0833333333333332E-2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0.45277777777777778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2" t="s">
        <v>71</v>
      </c>
      <c r="C36" s="161" t="s">
        <v>190</v>
      </c>
      <c r="D36" s="161"/>
      <c r="E36" s="161" t="s">
        <v>192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64"/>
      <c r="C41" s="187"/>
      <c r="D41" s="18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" customHeight="1" thickTop="1" thickBot="1" x14ac:dyDescent="0.3">
      <c r="B53" s="146" t="s">
        <v>170</v>
      </c>
      <c r="C53" s="147"/>
      <c r="D53" s="88">
        <v>1.43</v>
      </c>
      <c r="E53" s="88"/>
      <c r="F53" s="88"/>
      <c r="G53" s="150"/>
      <c r="H53" s="147"/>
      <c r="I53" s="147"/>
      <c r="J53" s="147"/>
      <c r="K53" s="147"/>
      <c r="L53" s="147"/>
      <c r="M53" s="147"/>
      <c r="N53" s="147"/>
      <c r="O53" s="147"/>
      <c r="P53" s="151"/>
    </row>
    <row r="54" spans="2:16" ht="14.1" customHeight="1" thickTop="1" thickBot="1" x14ac:dyDescent="0.3">
      <c r="B54" s="148" t="s">
        <v>169</v>
      </c>
      <c r="C54" s="149"/>
      <c r="D54" s="149"/>
      <c r="E54" s="149"/>
      <c r="F54" s="199">
        <v>483</v>
      </c>
      <c r="G54" s="152"/>
      <c r="H54" s="153"/>
      <c r="I54" s="153"/>
      <c r="J54" s="153"/>
      <c r="K54" s="153"/>
      <c r="L54" s="153"/>
      <c r="M54" s="153"/>
      <c r="N54" s="153"/>
      <c r="O54" s="153"/>
      <c r="P54" s="154"/>
    </row>
    <row r="55" spans="2:16" ht="13.5" customHeight="1" thickTop="1" x14ac:dyDescent="0.25"/>
    <row r="56" spans="2:16" ht="17.25" customHeight="1" x14ac:dyDescent="0.25">
      <c r="B56" s="127" t="s">
        <v>73</v>
      </c>
      <c r="C56" s="12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28" t="s">
        <v>74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75</v>
      </c>
      <c r="O57" s="129"/>
      <c r="P57" s="132"/>
    </row>
    <row r="58" spans="2:16" ht="17.100000000000001" customHeight="1" x14ac:dyDescent="0.25">
      <c r="B58" s="133" t="s">
        <v>76</v>
      </c>
      <c r="C58" s="134"/>
      <c r="D58" s="135"/>
      <c r="E58" s="133" t="s">
        <v>77</v>
      </c>
      <c r="F58" s="134"/>
      <c r="G58" s="135"/>
      <c r="H58" s="134" t="s">
        <v>78</v>
      </c>
      <c r="I58" s="134"/>
      <c r="J58" s="134"/>
      <c r="K58" s="136" t="s">
        <v>79</v>
      </c>
      <c r="L58" s="134"/>
      <c r="M58" s="137"/>
      <c r="N58" s="138"/>
      <c r="O58" s="134"/>
      <c r="P58" s="139"/>
    </row>
    <row r="59" spans="2:16" ht="20.100000000000001" customHeight="1" x14ac:dyDescent="0.25">
      <c r="B59" s="115" t="s">
        <v>80</v>
      </c>
      <c r="C59" s="116"/>
      <c r="D59" s="35" t="b">
        <v>1</v>
      </c>
      <c r="E59" s="115" t="s">
        <v>81</v>
      </c>
      <c r="F59" s="116"/>
      <c r="G59" s="35" t="b">
        <v>1</v>
      </c>
      <c r="H59" s="123" t="s">
        <v>82</v>
      </c>
      <c r="I59" s="116"/>
      <c r="J59" s="35" t="b">
        <v>1</v>
      </c>
      <c r="K59" s="123" t="s">
        <v>83</v>
      </c>
      <c r="L59" s="116"/>
      <c r="M59" s="35" t="b">
        <v>1</v>
      </c>
      <c r="N59" s="124" t="s">
        <v>84</v>
      </c>
      <c r="O59" s="116"/>
      <c r="P59" s="35" t="b">
        <v>1</v>
      </c>
    </row>
    <row r="60" spans="2:16" ht="20.100000000000001" customHeight="1" x14ac:dyDescent="0.25">
      <c r="B60" s="115" t="s">
        <v>85</v>
      </c>
      <c r="C60" s="116"/>
      <c r="D60" s="35" t="b">
        <v>1</v>
      </c>
      <c r="E60" s="115" t="s">
        <v>86</v>
      </c>
      <c r="F60" s="116"/>
      <c r="G60" s="35" t="b">
        <v>1</v>
      </c>
      <c r="H60" s="123" t="s">
        <v>87</v>
      </c>
      <c r="I60" s="116"/>
      <c r="J60" s="35" t="b">
        <v>1</v>
      </c>
      <c r="K60" s="123" t="s">
        <v>88</v>
      </c>
      <c r="L60" s="116"/>
      <c r="M60" s="35" t="b">
        <v>1</v>
      </c>
      <c r="N60" s="124" t="s">
        <v>89</v>
      </c>
      <c r="O60" s="116"/>
      <c r="P60" s="35" t="b">
        <v>1</v>
      </c>
    </row>
    <row r="61" spans="2:16" ht="20.100000000000001" customHeight="1" x14ac:dyDescent="0.25">
      <c r="B61" s="115" t="s">
        <v>90</v>
      </c>
      <c r="C61" s="116"/>
      <c r="D61" s="35" t="b">
        <v>1</v>
      </c>
      <c r="E61" s="115" t="s">
        <v>91</v>
      </c>
      <c r="F61" s="116"/>
      <c r="G61" s="35" t="b">
        <v>1</v>
      </c>
      <c r="H61" s="123" t="s">
        <v>92</v>
      </c>
      <c r="I61" s="116"/>
      <c r="J61" s="35" t="b">
        <v>1</v>
      </c>
      <c r="K61" s="123" t="s">
        <v>93</v>
      </c>
      <c r="L61" s="116"/>
      <c r="M61" s="35" t="b">
        <v>1</v>
      </c>
      <c r="N61" s="124" t="s">
        <v>94</v>
      </c>
      <c r="O61" s="116"/>
      <c r="P61" s="35" t="b">
        <v>1</v>
      </c>
    </row>
    <row r="62" spans="2:16" ht="20.100000000000001" customHeight="1" x14ac:dyDescent="0.25">
      <c r="B62" s="123" t="s">
        <v>92</v>
      </c>
      <c r="C62" s="116"/>
      <c r="D62" s="35" t="b">
        <v>1</v>
      </c>
      <c r="E62" s="115" t="s">
        <v>95</v>
      </c>
      <c r="F62" s="116"/>
      <c r="G62" s="35" t="b">
        <v>1</v>
      </c>
      <c r="H62" s="123" t="s">
        <v>96</v>
      </c>
      <c r="I62" s="116"/>
      <c r="J62" s="35" t="b">
        <v>0</v>
      </c>
      <c r="K62" s="123" t="s">
        <v>97</v>
      </c>
      <c r="L62" s="116"/>
      <c r="M62" s="35" t="b">
        <v>1</v>
      </c>
      <c r="N62" s="124" t="s">
        <v>87</v>
      </c>
      <c r="O62" s="116"/>
      <c r="P62" s="35" t="b">
        <v>1</v>
      </c>
    </row>
    <row r="63" spans="2:16" ht="20.100000000000001" customHeight="1" x14ac:dyDescent="0.25">
      <c r="B63" s="123" t="s">
        <v>98</v>
      </c>
      <c r="C63" s="116"/>
      <c r="D63" s="35" t="b">
        <v>1</v>
      </c>
      <c r="E63" s="115" t="s">
        <v>99</v>
      </c>
      <c r="F63" s="116"/>
      <c r="G63" s="35" t="b">
        <v>1</v>
      </c>
      <c r="H63" s="41"/>
      <c r="I63" s="42"/>
      <c r="J63" s="43"/>
      <c r="K63" s="123" t="s">
        <v>100</v>
      </c>
      <c r="L63" s="116"/>
      <c r="M63" s="35" t="b">
        <v>1</v>
      </c>
      <c r="N63" s="124" t="s">
        <v>168</v>
      </c>
      <c r="O63" s="116"/>
      <c r="P63" s="35" t="b">
        <v>1</v>
      </c>
    </row>
    <row r="64" spans="2:16" ht="20.100000000000001" customHeight="1" x14ac:dyDescent="0.25">
      <c r="B64" s="123" t="s">
        <v>101</v>
      </c>
      <c r="C64" s="116"/>
      <c r="D64" s="35" t="b">
        <v>0</v>
      </c>
      <c r="E64" s="115" t="s">
        <v>102</v>
      </c>
      <c r="F64" s="116"/>
      <c r="G64" s="35" t="b">
        <v>1</v>
      </c>
      <c r="H64" s="44"/>
      <c r="I64" s="45"/>
      <c r="J64" s="46"/>
      <c r="K64" s="125" t="s">
        <v>103</v>
      </c>
      <c r="L64" s="126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15" t="s">
        <v>166</v>
      </c>
      <c r="F65" s="116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17" t="s">
        <v>109</v>
      </c>
      <c r="C69" s="117"/>
      <c r="D69" s="54"/>
      <c r="E69" s="54"/>
      <c r="F69" s="119" t="s">
        <v>110</v>
      </c>
      <c r="G69" s="121" t="s">
        <v>111</v>
      </c>
      <c r="H69" s="54"/>
      <c r="I69" s="117" t="s">
        <v>112</v>
      </c>
      <c r="J69" s="117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18"/>
      <c r="C70" s="118"/>
      <c r="D70" s="58"/>
      <c r="E70" s="59"/>
      <c r="F70" s="120"/>
      <c r="G70" s="122"/>
      <c r="H70" s="60"/>
      <c r="I70" s="118"/>
      <c r="J70" s="118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-150.84299999999999</v>
      </c>
      <c r="D72" s="37">
        <v>-153.38999999999999</v>
      </c>
      <c r="E72" s="107" t="s">
        <v>122</v>
      </c>
      <c r="F72" s="37">
        <v>21</v>
      </c>
      <c r="G72" s="37">
        <v>19.100000000000001</v>
      </c>
      <c r="H72" s="73"/>
      <c r="I72" s="69" t="s">
        <v>123</v>
      </c>
      <c r="J72" s="36">
        <v>0</v>
      </c>
      <c r="K72" s="70" t="s">
        <v>178</v>
      </c>
      <c r="L72" s="36">
        <v>0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-132.285</v>
      </c>
      <c r="D73" s="37">
        <v>-137.22900000000001</v>
      </c>
      <c r="E73" s="108" t="s">
        <v>126</v>
      </c>
      <c r="F73" s="109">
        <v>10</v>
      </c>
      <c r="G73" s="109">
        <v>34</v>
      </c>
      <c r="H73" s="73"/>
      <c r="I73" s="69" t="s">
        <v>127</v>
      </c>
      <c r="J73" s="36">
        <v>0</v>
      </c>
      <c r="K73" s="70" t="s">
        <v>128</v>
      </c>
      <c r="L73" s="36">
        <v>0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-204.685</v>
      </c>
      <c r="D74" s="37">
        <v>-205.18600000000001</v>
      </c>
      <c r="E74" s="108" t="s">
        <v>131</v>
      </c>
      <c r="F74" s="110">
        <v>20</v>
      </c>
      <c r="G74" s="110">
        <v>20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-111.553</v>
      </c>
      <c r="D75" s="37">
        <v>-113.211</v>
      </c>
      <c r="E75" s="108" t="s">
        <v>136</v>
      </c>
      <c r="F75" s="110">
        <v>50</v>
      </c>
      <c r="G75" s="110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26.94</v>
      </c>
      <c r="D76" s="37">
        <v>23.393000000000001</v>
      </c>
      <c r="E76" s="108" t="s">
        <v>141</v>
      </c>
      <c r="F76" s="110">
        <v>50</v>
      </c>
      <c r="G76" s="110">
        <v>50</v>
      </c>
      <c r="H76" s="74"/>
      <c r="I76" s="69" t="s">
        <v>142</v>
      </c>
      <c r="J76" s="36">
        <v>0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32.167999999999999</v>
      </c>
      <c r="D77" s="37">
        <v>27.605</v>
      </c>
      <c r="E77" s="108" t="s">
        <v>146</v>
      </c>
      <c r="F77" s="110">
        <v>190</v>
      </c>
      <c r="G77" s="110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23.209</v>
      </c>
      <c r="D78" s="37">
        <v>29.943999999999999</v>
      </c>
      <c r="E78" s="108" t="s">
        <v>151</v>
      </c>
      <c r="F78" s="111"/>
      <c r="G78" s="111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24.15</v>
      </c>
      <c r="D79" s="37">
        <v>20.832999999999998</v>
      </c>
      <c r="E79" s="107" t="s">
        <v>156</v>
      </c>
      <c r="F79" s="37">
        <v>26</v>
      </c>
      <c r="G79" s="37">
        <v>14.4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2">
        <v>1.6699999999999999E-5</v>
      </c>
      <c r="D80" s="112">
        <v>1.6799999999999998E-5</v>
      </c>
      <c r="E80" s="108" t="s">
        <v>161</v>
      </c>
      <c r="F80" s="109">
        <v>14</v>
      </c>
      <c r="G80" s="109">
        <v>79.5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9" t="s">
        <v>165</v>
      </c>
      <c r="C84" s="169"/>
    </row>
    <row r="85" spans="2:16" ht="15" customHeight="1" x14ac:dyDescent="0.25">
      <c r="B85" s="170" t="s">
        <v>193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25">
      <c r="B86" s="173" t="s">
        <v>194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173" t="s">
        <v>184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25">
      <c r="B90" s="184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2024-04-04T04:31:27Z</dcterms:modified>
</cp:coreProperties>
</file>