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 l="1"/>
  <c r="F18" i="1"/>
  <c r="G18" i="1"/>
  <c r="E18" i="1" l="1"/>
  <c r="D18" i="1" l="1"/>
  <c r="C23" i="1" s="1"/>
  <c r="D23" i="1" s="1"/>
  <c r="C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<sst xmlns="http://schemas.openxmlformats.org/spreadsheetml/2006/main" count="216" uniqueCount="197">
  <si>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</si>
  <si>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</si>
  <si>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</si>
  <si>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</si>
  <si>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</si>
  <si>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</si>
  <si>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</si>
  <si>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</si>
  <si>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</si>
  <si>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</si>
  <si>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</si>
  <si>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</si>
  <si>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</si>
  <si>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</si>
  <si>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</si>
  <si>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</si>
  <si>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</si>
  <si>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</si>
  <si>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</si>
  <si>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</si>
  <si>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</si>
  <si>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</si>
  <si>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</si>
  <si>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</si>
  <si>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</si>
  <si>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</si>
  <si>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</si>
  <si>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</si>
  <si>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</si>
  <si>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</si>
  <si>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</si>
  <si>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</si>
  <si>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</si>
  <si>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</si>
  <si>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</si>
  <si>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</si>
  <si>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</si>
  <si>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</si>
  <si>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</si>
  <si>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</si>
  <si>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</si>
  <si>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</si>
  <si>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</si>
  <si>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</si>
  <si>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</si>
  <si>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</si>
  <si>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</si>
  <si>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</si>
  <si>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</si>
  <si>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</si>
  <si>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</si>
  <si>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</si>
  <si>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</si>
  <si>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</si>
  <si>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</si>
  <si>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</si>
  <si>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</si>
  <si>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</si>
  <si>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</si>
  <si>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</si>
  <si>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</si>
  <si>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</si>
  <si>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</si>
  <si>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</si>
  <si>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</si>
  <si>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</si>
  <si>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</si>
  <si>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</si>
  <si>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</si>
  <si>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</si>
  <si>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</si>
  <si>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</si>
  <si>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</si>
  <si>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</si>
  <si>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</si>
  <si>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</si>
  <si>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</si>
  <si>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</si>
  <si>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</si>
  <si>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</si>
  <si>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</si>
  <si>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</si>
  <si>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</si>
  <si>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</si>
  <si>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</si>
  <si>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</si>
  <si>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</si>
  <si>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</si>
  <si>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</si>
  <si>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</si>
  <si>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</si>
  <si>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</si>
  <si>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</si>
  <si>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</si>
  <si>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</si>
  <si>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</si>
  <si>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</si>
  <si>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</si>
  <si>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</si>
  <si>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</si>
  <si>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</si>
  <si>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</si>
  <si>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</si>
  <si>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</si>
  <si>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</si>
  <si>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</si>
  <si>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</si>
  <si>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</si>
  <si>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</si>
  <si>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</si>
  <si>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</si>
  <si>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</si>
  <si>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</si>
  <si>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</si>
  <si>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</si>
  <si>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</si>
  <si>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</si>
  <si>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</si>
  <si>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</si>
  <si>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</si>
  <si>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</si>
  <si>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</si>
  <si>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</si>
  <si>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</si>
  <si>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</si>
  <si>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</si>
  <si>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</si>
  <si>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</si>
  <si>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</si>
  <si>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</si>
  <si>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</si>
  <si>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</si>
  <si>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</si>
  <si>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</si>
  <si>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</si>
  <si>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</si>
  <si>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</si>
  <si>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</si>
  <si>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</si>
  <si>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</si>
  <si>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</si>
  <si>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</si>
  <si>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</si>
  <si>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</si>
  <si>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</si>
  <si>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</si>
  <si>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</si>
  <si>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</si>
  <si>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</si>
  <si>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</si>
  <si>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</si>
  <si>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</si>
  <si>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</si>
  <si>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</si>
  <si>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</si>
  <si>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</si>
  <si>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</si>
  <si>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</si>
  <si>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</si>
  <si>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</si>
  <si>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</si>
  <si>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</si>
  <si>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</si>
  <si>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</si>
  <si>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</si>
  <si>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</si>
  <si>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</si>
  <si>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</si>
  <si>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</si>
  <si>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</si>
  <si>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</si>
  <si>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</si>
  <si>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</si>
  <si>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</si>
  <si>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</si>
  <si>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</si>
  <si>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</si>
  <si>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</si>
  <si>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</si>
  <si>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</si>
  <si>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</si>
  <si>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BLG</t>
    <phoneticPr fontId="3" type="noConversion"/>
  </si>
  <si>
    <t>OBS</t>
    <phoneticPr fontId="4" type="noConversion"/>
  </si>
  <si>
    <t>ALL</t>
    <phoneticPr fontId="3" type="noConversion"/>
  </si>
  <si>
    <t>2) 현재 서더랜드 정전으로 인하여 발전기 가동중</t>
    <phoneticPr fontId="3" type="noConversion"/>
  </si>
  <si>
    <t>TMT</t>
    <phoneticPr fontId="3" type="noConversion"/>
  </si>
  <si>
    <t>SE</t>
    <phoneticPr fontId="3" type="noConversion"/>
  </si>
  <si>
    <t>KSP</t>
    <phoneticPr fontId="3" type="noConversion"/>
  </si>
  <si>
    <t>20s/23k 30s/23k 45s/22k</t>
    <phoneticPr fontId="3" type="noConversion"/>
  </si>
  <si>
    <t>30s/20k 60s/25k</t>
    <phoneticPr fontId="3" type="noConversion"/>
  </si>
  <si>
    <t>M_008122-008123:K</t>
    <phoneticPr fontId="3" type="noConversion"/>
  </si>
  <si>
    <t>E</t>
    <phoneticPr fontId="3" type="noConversion"/>
  </si>
  <si>
    <t xml:space="preserve">4) 저녁TMT이후 KSP관측전 focus Actuator 초기화 </t>
    <phoneticPr fontId="3" type="noConversion"/>
  </si>
  <si>
    <t>5) BLG관측중 Focus Actuator 초기화(UT23:52)</t>
    <phoneticPr fontId="3" type="noConversion"/>
  </si>
  <si>
    <t>6) AUX Shutter 1회 멈춤</t>
    <phoneticPr fontId="3" type="noConversion"/>
  </si>
  <si>
    <t>W</t>
    <phoneticPr fontId="3" type="noConversion"/>
  </si>
  <si>
    <t>3) 외부 CCTV 연결이 자주 끊김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</si>
</sst>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8">
        <v>45384</v>
      </c>
      <c r="D3" s="129"/>
      <c r="E3" s="1"/>
      <c r="F3" s="1"/>
      <c r="G3" s="1"/>
      <c r="H3" s="1"/>
      <c r="I3" s="1"/>
      <c r="J3" s="1"/>
      <c r="K3" s="39" t="s">
        <v>2</v>
      </c>
      <c r="L3" s="130">
        <f>(P31-(P32+P33))/P31*100</f>
        <v>100</v>
      </c>
      <c r="M3" s="130"/>
      <c r="N3" s="39" t="s">
        <v>3</v>
      </c>
      <c r="O3" s="130">
        <f>(P31-P33)/P31*100</f>
        <v>100</v>
      </c>
      <c r="P3" s="130"/>
    </row>
    <row r="4" spans="2:16" ht="14.25" customHeight="1" x14ac:dyDescent="0.25">
      <c r="B4" s="2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>
        <v>2.09</v>
      </c>
      <c r="E9" s="83">
        <v>14.7</v>
      </c>
      <c r="F9" s="83">
        <v>43</v>
      </c>
      <c r="G9" s="84" t="s">
        <v>186</v>
      </c>
      <c r="H9" s="85">
        <v>1.7</v>
      </c>
      <c r="I9" s="120">
        <v>41</v>
      </c>
      <c r="J9" s="86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>
        <v>2.54</v>
      </c>
      <c r="E10" s="85">
        <v>10.7</v>
      </c>
      <c r="F10" s="85">
        <v>58</v>
      </c>
      <c r="G10" s="120" t="s">
        <v>191</v>
      </c>
      <c r="H10" s="85">
        <v>3.9</v>
      </c>
      <c r="I10" s="105"/>
      <c r="J10" s="8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15">
        <v>0.16944444444444443</v>
      </c>
      <c r="D11" s="116">
        <v>1.42</v>
      </c>
      <c r="E11" s="116">
        <v>9.5</v>
      </c>
      <c r="F11" s="116">
        <v>60</v>
      </c>
      <c r="G11" s="120" t="s">
        <v>195</v>
      </c>
      <c r="H11" s="116">
        <v>1.9</v>
      </c>
      <c r="I11" s="117"/>
      <c r="J11" s="86">
        <f>IF(L11, 1, 0) + IF(M11, 2, 0) + IF(N11, 4, 0) + IF(O11, 8, 0) + IF(P11, 16, 0)</f>
        <v>1</v>
      </c>
      <c r="K11" s="8" t="b">
        <v>1</v>
      </c>
      <c r="L11" s="8" t="b">
        <v>1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23.443055555555556</v>
      </c>
      <c r="D12" s="12">
        <f>AVERAGE(D9:D11)</f>
        <v>2.0166666666666666</v>
      </c>
      <c r="E12" s="12">
        <f>AVERAGE(E9:E11)</f>
        <v>11.633333333333333</v>
      </c>
      <c r="F12" s="13">
        <f>AVERAGE(F9:F11)</f>
        <v>53.666666666666664</v>
      </c>
      <c r="G12" s="14"/>
      <c r="H12" s="15">
        <f>AVERAGE(H9:H11)</f>
        <v>2.5</v>
      </c>
      <c r="I12" s="16"/>
      <c r="J12" s="17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182</v>
      </c>
      <c r="D16" s="93" t="s">
        <v>183</v>
      </c>
      <c r="E16" s="106" t="s">
        <v>185</v>
      </c>
      <c r="F16" s="106" t="s">
        <v>187</v>
      </c>
      <c r="G16" s="106" t="s">
        <v>181</v>
      </c>
      <c r="H16" s="106" t="s">
        <v>41</v>
      </c>
      <c r="I16" s="106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7">
        <v>0.69652777777777775</v>
      </c>
      <c r="D17" s="107">
        <v>0.69791666666666663</v>
      </c>
      <c r="E17" s="107">
        <v>0.72638888888888886</v>
      </c>
      <c r="F17" s="107">
        <v>0.74791666666666667</v>
      </c>
      <c r="G17" s="107">
        <v>0.95277777777777783</v>
      </c>
      <c r="H17" s="107">
        <v>0.16944444444444443</v>
      </c>
      <c r="I17" s="107"/>
      <c r="J17" s="107"/>
      <c r="K17" s="107"/>
      <c r="L17" s="107"/>
      <c r="M17" s="107"/>
      <c r="N17" s="107"/>
      <c r="O17" s="107"/>
      <c r="P17" s="107">
        <v>0.17361111111111113</v>
      </c>
    </row>
    <row r="18" spans="2:16" ht="14.1" customHeight="1" x14ac:dyDescent="0.25">
      <c r="B18" s="25" t="s">
        <v>44</v>
      </c>
      <c r="C18" s="106">
        <v>8049</v>
      </c>
      <c r="D18" s="106">
        <f>C18+1</f>
        <v>8050</v>
      </c>
      <c r="E18" s="106">
        <f>D19+1</f>
        <v>8060</v>
      </c>
      <c r="F18" s="106">
        <f>E19+1</f>
        <v>8076</v>
      </c>
      <c r="G18" s="106">
        <f>F19+1</f>
        <v>8204</v>
      </c>
      <c r="H18" s="106">
        <f>G19+1</f>
        <v>8344</v>
      </c>
      <c r="I18" s="106"/>
      <c r="J18" s="106"/>
      <c r="K18" s="106"/>
      <c r="L18" s="106"/>
      <c r="M18" s="106"/>
      <c r="N18" s="106"/>
      <c r="O18" s="106"/>
      <c r="P18" s="106">
        <v>8349</v>
      </c>
    </row>
    <row r="19" spans="2:16" ht="14.1" customHeight="1" thickBot="1" x14ac:dyDescent="0.3">
      <c r="B19" s="9" t="s">
        <v>45</v>
      </c>
      <c r="C19" s="119"/>
      <c r="D19" s="106">
        <v>8059</v>
      </c>
      <c r="E19" s="108">
        <v>8075</v>
      </c>
      <c r="F19" s="108">
        <v>8203</v>
      </c>
      <c r="G19" s="108">
        <v>8343</v>
      </c>
      <c r="H19" s="108">
        <v>8348</v>
      </c>
      <c r="I19" s="108"/>
      <c r="J19" s="108"/>
      <c r="K19" s="108"/>
      <c r="L19" s="108"/>
      <c r="M19" s="108"/>
      <c r="N19" s="106"/>
      <c r="O19" s="106"/>
      <c r="P19" s="119"/>
    </row>
    <row r="20" spans="2:16" ht="14.1" customHeight="1" thickBot="1" x14ac:dyDescent="0.3">
      <c r="B20" s="21" t="s">
        <v>46</v>
      </c>
      <c r="C20" s="20"/>
      <c r="D20" s="22">
        <f>IF(ISNUMBER(D18),D19-D18+1,"")</f>
        <v>10</v>
      </c>
      <c r="E20" s="23">
        <f t="shared" ref="E20:O20" si="0">IF(ISNUMBER(E18),E19-E18+1,"")</f>
        <v>16</v>
      </c>
      <c r="F20" s="23">
        <f t="shared" si="0"/>
        <v>128</v>
      </c>
      <c r="G20" s="23">
        <f t="shared" si="0"/>
        <v>140</v>
      </c>
      <c r="H20" s="23">
        <f t="shared" si="0"/>
        <v>5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6" t="s">
        <v>47</v>
      </c>
      <c r="C22" s="25" t="s">
        <v>21</v>
      </c>
      <c r="D22" s="25" t="s">
        <v>23</v>
      </c>
      <c r="E22" s="25" t="s">
        <v>48</v>
      </c>
      <c r="F22" s="137" t="s">
        <v>49</v>
      </c>
      <c r="G22" s="137"/>
      <c r="H22" s="137"/>
      <c r="I22" s="137"/>
      <c r="J22" s="25" t="s">
        <v>21</v>
      </c>
      <c r="K22" s="25" t="s">
        <v>23</v>
      </c>
      <c r="L22" s="25" t="s">
        <v>48</v>
      </c>
      <c r="M22" s="137" t="s">
        <v>49</v>
      </c>
      <c r="N22" s="137"/>
      <c r="O22" s="137"/>
      <c r="P22" s="137"/>
    </row>
    <row r="23" spans="2:16" ht="13.5" customHeight="1" x14ac:dyDescent="0.25">
      <c r="B23" s="136"/>
      <c r="C23" s="84">
        <f>D18+5</f>
        <v>8055</v>
      </c>
      <c r="D23" s="84">
        <f>C23+2</f>
        <v>8057</v>
      </c>
      <c r="E23" s="84" t="s">
        <v>50</v>
      </c>
      <c r="F23" s="135" t="s">
        <v>188</v>
      </c>
      <c r="G23" s="135"/>
      <c r="H23" s="135"/>
      <c r="I23" s="135"/>
      <c r="J23" s="120"/>
      <c r="K23" s="120"/>
      <c r="L23" s="120" t="s">
        <v>51</v>
      </c>
      <c r="M23" s="135" t="s">
        <v>174</v>
      </c>
      <c r="N23" s="135"/>
      <c r="O23" s="135"/>
      <c r="P23" s="135"/>
    </row>
    <row r="24" spans="2:16" ht="13.5" customHeight="1" x14ac:dyDescent="0.25">
      <c r="B24" s="136"/>
      <c r="C24" s="84"/>
      <c r="D24" s="84"/>
      <c r="E24" s="84" t="s">
        <v>52</v>
      </c>
      <c r="F24" s="135" t="s">
        <v>174</v>
      </c>
      <c r="G24" s="135"/>
      <c r="H24" s="135"/>
      <c r="I24" s="135"/>
      <c r="J24" s="120"/>
      <c r="K24" s="120"/>
      <c r="L24" s="120" t="s">
        <v>53</v>
      </c>
      <c r="M24" s="135" t="s">
        <v>174</v>
      </c>
      <c r="N24" s="135"/>
      <c r="O24" s="135"/>
      <c r="P24" s="135"/>
    </row>
    <row r="25" spans="2:16" ht="13.5" customHeight="1" x14ac:dyDescent="0.25">
      <c r="B25" s="136"/>
      <c r="C25" s="84">
        <f>D23+1</f>
        <v>8058</v>
      </c>
      <c r="D25" s="84">
        <f>C25+1</f>
        <v>8059</v>
      </c>
      <c r="E25" s="84" t="s">
        <v>53</v>
      </c>
      <c r="F25" s="135" t="s">
        <v>189</v>
      </c>
      <c r="G25" s="135"/>
      <c r="H25" s="135"/>
      <c r="I25" s="135"/>
      <c r="J25" s="120"/>
      <c r="K25" s="120"/>
      <c r="L25" s="120" t="s">
        <v>52</v>
      </c>
      <c r="M25" s="135" t="s">
        <v>174</v>
      </c>
      <c r="N25" s="135"/>
      <c r="O25" s="135"/>
      <c r="P25" s="135"/>
    </row>
    <row r="26" spans="2:16" ht="13.5" customHeight="1" x14ac:dyDescent="0.25">
      <c r="B26" s="136"/>
      <c r="C26" s="84"/>
      <c r="D26" s="84"/>
      <c r="E26" s="84" t="s">
        <v>51</v>
      </c>
      <c r="F26" s="135" t="s">
        <v>174</v>
      </c>
      <c r="G26" s="135"/>
      <c r="H26" s="135"/>
      <c r="I26" s="135"/>
      <c r="J26" s="120"/>
      <c r="K26" s="120"/>
      <c r="L26" s="120" t="s">
        <v>50</v>
      </c>
      <c r="M26" s="135" t="s">
        <v>174</v>
      </c>
      <c r="N26" s="135"/>
      <c r="O26" s="135"/>
      <c r="P26" s="13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7" t="s">
        <v>54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0.20555555555555557</v>
      </c>
      <c r="D30" s="95">
        <v>0.19583333333333333</v>
      </c>
      <c r="E30" s="95"/>
      <c r="F30" s="95"/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0.40138888888888891</v>
      </c>
    </row>
    <row r="31" spans="2:16" ht="14.1" customHeight="1" x14ac:dyDescent="0.25">
      <c r="B31" s="26" t="s">
        <v>173</v>
      </c>
      <c r="C31" s="118">
        <v>0.21666666666666667</v>
      </c>
      <c r="D31" s="82">
        <v>0.20486111111111113</v>
      </c>
      <c r="E31" s="82"/>
      <c r="F31" s="82"/>
      <c r="G31" s="82"/>
      <c r="H31" s="82"/>
      <c r="I31" s="82"/>
      <c r="J31" s="82"/>
      <c r="K31" s="82">
        <v>2.1527777777777781E-2</v>
      </c>
      <c r="L31" s="82"/>
      <c r="M31" s="82"/>
      <c r="N31" s="82"/>
      <c r="O31" s="97"/>
      <c r="P31" s="31">
        <f>SUM(C31:N31)</f>
        <v>0.44305555555555559</v>
      </c>
    </row>
    <row r="32" spans="2:16" ht="14.1" customHeight="1" x14ac:dyDescent="0.25">
      <c r="B32" s="26" t="s">
        <v>69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0.21666666666666667</v>
      </c>
      <c r="D34" s="79">
        <f t="shared" ref="D34:P34" si="1">D31-D32-D33</f>
        <v>0.20486111111111113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2.1527777777777781E-2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0.44305555555555559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8" t="s">
        <v>71</v>
      </c>
      <c r="C36" s="138" t="s">
        <v>190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2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2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2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2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2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9" t="s">
        <v>72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" customHeigh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170</v>
      </c>
      <c r="C53" s="168"/>
      <c r="D53" s="88"/>
      <c r="E53" s="88">
        <v>1.78</v>
      </c>
      <c r="F53" s="88"/>
      <c r="G53" s="171"/>
      <c r="H53" s="168"/>
      <c r="I53" s="168"/>
      <c r="J53" s="168"/>
      <c r="K53" s="168"/>
      <c r="L53" s="168"/>
      <c r="M53" s="168"/>
      <c r="N53" s="168"/>
      <c r="O53" s="168"/>
      <c r="P53" s="172"/>
    </row>
    <row r="54" spans="2:16" ht="14.1" customHeight="1" thickTop="1" thickBot="1" x14ac:dyDescent="0.3">
      <c r="B54" s="169" t="s">
        <v>169</v>
      </c>
      <c r="C54" s="170"/>
      <c r="D54" s="170"/>
      <c r="E54" s="170"/>
      <c r="F54" s="88">
        <v>361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51" t="s">
        <v>73</v>
      </c>
      <c r="C56" s="15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2" t="s">
        <v>74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75</v>
      </c>
      <c r="O57" s="153"/>
      <c r="P57" s="156"/>
    </row>
    <row r="58" spans="2:16" ht="17.100000000000001" customHeight="1" x14ac:dyDescent="0.25">
      <c r="B58" s="157" t="s">
        <v>76</v>
      </c>
      <c r="C58" s="158"/>
      <c r="D58" s="159"/>
      <c r="E58" s="157" t="s">
        <v>77</v>
      </c>
      <c r="F58" s="158"/>
      <c r="G58" s="159"/>
      <c r="H58" s="158" t="s">
        <v>78</v>
      </c>
      <c r="I58" s="158"/>
      <c r="J58" s="158"/>
      <c r="K58" s="160" t="s">
        <v>79</v>
      </c>
      <c r="L58" s="158"/>
      <c r="M58" s="161"/>
      <c r="N58" s="162"/>
      <c r="O58" s="158"/>
      <c r="P58" s="163"/>
    </row>
    <row r="59" spans="2:16" ht="20.100000000000001" customHeight="1" x14ac:dyDescent="0.25">
      <c r="B59" s="176" t="s">
        <v>80</v>
      </c>
      <c r="C59" s="177"/>
      <c r="D59" s="35" t="b">
        <v>1</v>
      </c>
      <c r="E59" s="176" t="s">
        <v>81</v>
      </c>
      <c r="F59" s="177"/>
      <c r="G59" s="35" t="b">
        <v>1</v>
      </c>
      <c r="H59" s="178" t="s">
        <v>82</v>
      </c>
      <c r="I59" s="177"/>
      <c r="J59" s="35" t="b">
        <v>1</v>
      </c>
      <c r="K59" s="178" t="s">
        <v>83</v>
      </c>
      <c r="L59" s="177"/>
      <c r="M59" s="35" t="b">
        <v>1</v>
      </c>
      <c r="N59" s="179" t="s">
        <v>84</v>
      </c>
      <c r="O59" s="177"/>
      <c r="P59" s="35" t="b">
        <v>1</v>
      </c>
    </row>
    <row r="60" spans="2:16" ht="20.100000000000001" customHeight="1" x14ac:dyDescent="0.25">
      <c r="B60" s="176" t="s">
        <v>85</v>
      </c>
      <c r="C60" s="177"/>
      <c r="D60" s="35" t="b">
        <v>1</v>
      </c>
      <c r="E60" s="176" t="s">
        <v>86</v>
      </c>
      <c r="F60" s="177"/>
      <c r="G60" s="35" t="b">
        <v>1</v>
      </c>
      <c r="H60" s="178" t="s">
        <v>87</v>
      </c>
      <c r="I60" s="177"/>
      <c r="J60" s="35" t="b">
        <v>1</v>
      </c>
      <c r="K60" s="178" t="s">
        <v>88</v>
      </c>
      <c r="L60" s="177"/>
      <c r="M60" s="35" t="b">
        <v>1</v>
      </c>
      <c r="N60" s="179" t="s">
        <v>89</v>
      </c>
      <c r="O60" s="177"/>
      <c r="P60" s="35" t="b">
        <v>1</v>
      </c>
    </row>
    <row r="61" spans="2:16" ht="20.100000000000001" customHeight="1" x14ac:dyDescent="0.25">
      <c r="B61" s="176" t="s">
        <v>90</v>
      </c>
      <c r="C61" s="177"/>
      <c r="D61" s="35" t="b">
        <v>1</v>
      </c>
      <c r="E61" s="176" t="s">
        <v>91</v>
      </c>
      <c r="F61" s="177"/>
      <c r="G61" s="35" t="b">
        <v>1</v>
      </c>
      <c r="H61" s="178" t="s">
        <v>92</v>
      </c>
      <c r="I61" s="177"/>
      <c r="J61" s="35" t="b">
        <v>1</v>
      </c>
      <c r="K61" s="178" t="s">
        <v>93</v>
      </c>
      <c r="L61" s="177"/>
      <c r="M61" s="35" t="b">
        <v>1</v>
      </c>
      <c r="N61" s="179" t="s">
        <v>94</v>
      </c>
      <c r="O61" s="177"/>
      <c r="P61" s="35" t="b">
        <v>1</v>
      </c>
    </row>
    <row r="62" spans="2:16" ht="20.100000000000001" customHeight="1" x14ac:dyDescent="0.25">
      <c r="B62" s="178" t="s">
        <v>92</v>
      </c>
      <c r="C62" s="177"/>
      <c r="D62" s="35" t="b">
        <v>1</v>
      </c>
      <c r="E62" s="176" t="s">
        <v>95</v>
      </c>
      <c r="F62" s="177"/>
      <c r="G62" s="35" t="b">
        <v>1</v>
      </c>
      <c r="H62" s="178" t="s">
        <v>96</v>
      </c>
      <c r="I62" s="177"/>
      <c r="J62" s="35" t="b">
        <v>0</v>
      </c>
      <c r="K62" s="178" t="s">
        <v>97</v>
      </c>
      <c r="L62" s="177"/>
      <c r="M62" s="35" t="b">
        <v>1</v>
      </c>
      <c r="N62" s="179" t="s">
        <v>87</v>
      </c>
      <c r="O62" s="177"/>
      <c r="P62" s="35" t="b">
        <v>1</v>
      </c>
    </row>
    <row r="63" spans="2:16" ht="20.100000000000001" customHeight="1" x14ac:dyDescent="0.25">
      <c r="B63" s="178" t="s">
        <v>98</v>
      </c>
      <c r="C63" s="177"/>
      <c r="D63" s="35" t="b">
        <v>1</v>
      </c>
      <c r="E63" s="176" t="s">
        <v>99</v>
      </c>
      <c r="F63" s="177"/>
      <c r="G63" s="35" t="b">
        <v>1</v>
      </c>
      <c r="H63" s="41"/>
      <c r="I63" s="42"/>
      <c r="J63" s="43"/>
      <c r="K63" s="178" t="s">
        <v>100</v>
      </c>
      <c r="L63" s="177"/>
      <c r="M63" s="35" t="b">
        <v>1</v>
      </c>
      <c r="N63" s="179" t="s">
        <v>168</v>
      </c>
      <c r="O63" s="177"/>
      <c r="P63" s="35" t="b">
        <v>1</v>
      </c>
    </row>
    <row r="64" spans="2:16" ht="20.100000000000001" customHeight="1" x14ac:dyDescent="0.25">
      <c r="B64" s="178" t="s">
        <v>101</v>
      </c>
      <c r="C64" s="177"/>
      <c r="D64" s="35" t="b">
        <v>0</v>
      </c>
      <c r="E64" s="176" t="s">
        <v>102</v>
      </c>
      <c r="F64" s="177"/>
      <c r="G64" s="35" t="b">
        <v>1</v>
      </c>
      <c r="H64" s="44"/>
      <c r="I64" s="45"/>
      <c r="J64" s="46"/>
      <c r="K64" s="186" t="s">
        <v>103</v>
      </c>
      <c r="L64" s="187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6" t="s">
        <v>166</v>
      </c>
      <c r="F65" s="177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0" t="s">
        <v>109</v>
      </c>
      <c r="C69" s="180"/>
      <c r="D69" s="54"/>
      <c r="E69" s="54"/>
      <c r="F69" s="182" t="s">
        <v>110</v>
      </c>
      <c r="G69" s="184" t="s">
        <v>111</v>
      </c>
      <c r="H69" s="54"/>
      <c r="I69" s="180" t="s">
        <v>112</v>
      </c>
      <c r="J69" s="180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81"/>
      <c r="C70" s="181"/>
      <c r="D70" s="58"/>
      <c r="E70" s="59"/>
      <c r="F70" s="183"/>
      <c r="G70" s="185"/>
      <c r="H70" s="60"/>
      <c r="I70" s="181"/>
      <c r="J70" s="181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-152.66499999999999</v>
      </c>
      <c r="D72" s="37">
        <v>-153.94999999999999</v>
      </c>
      <c r="E72" s="109" t="s">
        <v>122</v>
      </c>
      <c r="F72" s="37">
        <v>19.600000000000001</v>
      </c>
      <c r="G72" s="37">
        <v>19.100000000000001</v>
      </c>
      <c r="H72" s="73"/>
      <c r="I72" s="69" t="s">
        <v>123</v>
      </c>
      <c r="J72" s="36">
        <v>0</v>
      </c>
      <c r="K72" s="70" t="s">
        <v>178</v>
      </c>
      <c r="L72" s="36">
        <v>1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-135.227</v>
      </c>
      <c r="D73" s="37">
        <v>-138.357</v>
      </c>
      <c r="E73" s="110" t="s">
        <v>126</v>
      </c>
      <c r="F73" s="111">
        <v>22</v>
      </c>
      <c r="G73" s="111">
        <v>32</v>
      </c>
      <c r="H73" s="73"/>
      <c r="I73" s="69" t="s">
        <v>127</v>
      </c>
      <c r="J73" s="36">
        <v>0</v>
      </c>
      <c r="K73" s="70" t="s">
        <v>128</v>
      </c>
      <c r="L73" s="36">
        <v>0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-205.05500000000001</v>
      </c>
      <c r="D74" s="37">
        <v>-205.28800000000001</v>
      </c>
      <c r="E74" s="110" t="s">
        <v>131</v>
      </c>
      <c r="F74" s="112">
        <v>20</v>
      </c>
      <c r="G74" s="112">
        <v>20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-112.43600000000001</v>
      </c>
      <c r="D75" s="37">
        <v>-113.627</v>
      </c>
      <c r="E75" s="110" t="s">
        <v>136</v>
      </c>
      <c r="F75" s="112">
        <v>50</v>
      </c>
      <c r="G75" s="112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23.643000000000001</v>
      </c>
      <c r="D76" s="37">
        <v>23.152999999999999</v>
      </c>
      <c r="E76" s="110" t="s">
        <v>141</v>
      </c>
      <c r="F76" s="112">
        <v>50</v>
      </c>
      <c r="G76" s="112">
        <v>50</v>
      </c>
      <c r="H76" s="74"/>
      <c r="I76" s="69" t="s">
        <v>142</v>
      </c>
      <c r="J76" s="36">
        <v>1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28.439</v>
      </c>
      <c r="D77" s="37">
        <v>27.234999999999999</v>
      </c>
      <c r="E77" s="110" t="s">
        <v>146</v>
      </c>
      <c r="F77" s="112">
        <v>190</v>
      </c>
      <c r="G77" s="112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19.992000000000001</v>
      </c>
      <c r="D78" s="37">
        <v>19.754000000000001</v>
      </c>
      <c r="E78" s="110" t="s">
        <v>151</v>
      </c>
      <c r="F78" s="113"/>
      <c r="G78" s="113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20.922000000000001</v>
      </c>
      <c r="D79" s="37">
        <v>20.669</v>
      </c>
      <c r="E79" s="109" t="s">
        <v>156</v>
      </c>
      <c r="F79" s="37">
        <v>23.2</v>
      </c>
      <c r="G79" s="37">
        <v>11.3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4">
        <v>1.66E-5</v>
      </c>
      <c r="D80" s="114">
        <v>1.6699999999999999E-5</v>
      </c>
      <c r="E80" s="110" t="s">
        <v>161</v>
      </c>
      <c r="F80" s="111">
        <v>18.7</v>
      </c>
      <c r="G80" s="111">
        <v>65.3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1" t="s">
        <v>165</v>
      </c>
      <c r="C84" s="131"/>
    </row>
    <row r="85" spans="2:16" ht="15" customHeight="1" x14ac:dyDescent="0.25">
      <c r="B85" s="132" t="s">
        <v>180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 x14ac:dyDescent="0.25">
      <c r="B86" s="121" t="s">
        <v>184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3"/>
    </row>
    <row r="87" spans="2:16" ht="15" customHeight="1" x14ac:dyDescent="0.25">
      <c r="B87" s="121" t="s">
        <v>196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3"/>
    </row>
    <row r="88" spans="2:16" ht="15" customHeight="1" x14ac:dyDescent="0.25">
      <c r="B88" s="121" t="s">
        <v>192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</row>
    <row r="89" spans="2:16" ht="15" customHeight="1" x14ac:dyDescent="0.25">
      <c r="B89" s="121" t="s">
        <v>193</v>
      </c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2:16" ht="15" customHeight="1" x14ac:dyDescent="0.25">
      <c r="B90" s="121" t="s">
        <v>194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</row>
    <row r="93" spans="2:16" ht="15" customHeigh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</row>
    <row r="94" spans="2:16" ht="15" customHeight="1" x14ac:dyDescent="0.25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</row>
    <row r="95" spans="2:16" ht="15" customHeigh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</row>
    <row r="96" spans="2:16" ht="15" customHeigh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</row>
    <row r="97" spans="2:16" ht="15" customHeigh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3"/>
    </row>
    <row r="98" spans="2:16" ht="15" customHeigh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3"/>
    </row>
    <row r="99" spans="2:16" ht="15" customHeigh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2024-04-03T04:30:04Z</dcterms:modified>
</cp:coreProperties>
</file>