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5" i="1" s="1"/>
  <c r="D25" i="1" s="1"/>
  <c r="C23" i="1"/>
  <c r="G18" i="1"/>
  <c r="F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<sst xmlns="http://schemas.openxmlformats.org/spreadsheetml/2006/main" count="212" uniqueCount="193">
  <si>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</si>
  <si>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</si>
  <si>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</si>
  <si>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</si>
  <si>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</si>
  <si>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</si>
  <si>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</si>
  <si>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</si>
  <si>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</si>
  <si>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</si>
  <si>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</si>
  <si>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</si>
  <si>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</si>
  <si>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</si>
  <si>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</si>
  <si>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</si>
  <si>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</si>
  <si>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</si>
  <si>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</si>
  <si>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</si>
  <si>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</si>
  <si>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</si>
  <si>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</si>
  <si>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</si>
  <si>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</si>
  <si>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</si>
  <si>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</si>
  <si>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</si>
  <si>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</si>
  <si>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</si>
  <si>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</si>
  <si>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</si>
  <si>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</si>
  <si>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</si>
  <si>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</si>
  <si>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</si>
  <si>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</si>
  <si>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</si>
  <si>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</si>
  <si>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</si>
  <si>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</si>
  <si>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</si>
  <si>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</si>
  <si>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</si>
  <si>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</si>
  <si>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</si>
  <si>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</si>
  <si>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</si>
  <si>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</si>
  <si>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</si>
  <si>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</si>
  <si>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</si>
  <si>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</si>
  <si>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</si>
  <si>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</si>
  <si>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</si>
  <si>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</si>
  <si>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</si>
  <si>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</si>
  <si>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</si>
  <si>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</si>
  <si>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</si>
  <si>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</si>
  <si>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</si>
  <si>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</si>
  <si>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</si>
  <si>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</si>
  <si>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</si>
  <si>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</si>
  <si>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</si>
  <si>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</si>
  <si>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</si>
  <si>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</si>
  <si>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</si>
  <si>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</si>
  <si>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</si>
  <si>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</si>
  <si>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</si>
  <si>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</si>
  <si>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</si>
  <si>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</si>
  <si>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</si>
  <si>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</si>
  <si>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</si>
  <si>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</si>
  <si>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</si>
  <si>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</si>
  <si>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</si>
  <si>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</si>
  <si>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</si>
  <si>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</si>
  <si>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</si>
  <si>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</si>
  <si>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</si>
  <si>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</si>
  <si>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</si>
  <si>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</si>
  <si>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</si>
  <si>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</si>
  <si>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</si>
  <si>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</si>
  <si>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</si>
  <si>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</si>
  <si>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</si>
  <si>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</si>
  <si>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</si>
  <si>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</si>
  <si>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</si>
  <si>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</si>
  <si>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</si>
  <si>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</si>
  <si>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</si>
  <si>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</si>
  <si>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</si>
  <si>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</si>
  <si>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</si>
  <si>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</si>
  <si>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</si>
  <si>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</si>
  <si>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</si>
  <si>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</si>
  <si>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</si>
  <si>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</si>
  <si>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</si>
  <si>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</si>
  <si>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</si>
  <si>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</si>
  <si>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</si>
  <si>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</si>
  <si>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</si>
  <si>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</si>
  <si>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</si>
  <si>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</si>
  <si>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</si>
  <si>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</si>
  <si>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</si>
  <si>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</si>
  <si>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</si>
  <si>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</si>
  <si>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</si>
  <si>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</si>
  <si>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</si>
  <si>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</si>
  <si>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</si>
  <si>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</si>
  <si>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</si>
  <si>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</si>
  <si>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</si>
  <si>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</si>
  <si>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</si>
  <si>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</si>
  <si>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</si>
  <si>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</si>
  <si>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</si>
  <si>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</si>
  <si>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</si>
  <si>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</si>
  <si>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</si>
  <si>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</si>
  <si>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</si>
  <si>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</si>
  <si>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</si>
  <si>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</si>
  <si>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</si>
  <si>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</si>
  <si>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</si>
  <si>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</si>
  <si>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</si>
  <si>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</si>
  <si>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</si>
  <si>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</si>
  <si>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</si>
  <si>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</si>
  <si>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</si>
  <si>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</si>
  <si>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</si>
  <si>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</si>
  <si>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</si>
  <si>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</si>
  <si>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</si>
  <si>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</si>
  <si>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1) 월령으로 인한 방풍막 연결</t>
    <phoneticPr fontId="3" type="noConversion"/>
  </si>
  <si>
    <t>SE</t>
    <phoneticPr fontId="3" type="noConversion"/>
  </si>
  <si>
    <t>TMT</t>
    <phoneticPr fontId="3" type="noConversion"/>
  </si>
  <si>
    <t>DEEPS</t>
    <phoneticPr fontId="3" type="noConversion"/>
  </si>
  <si>
    <t>20s/25k  30s/25k  45s/20k</t>
    <phoneticPr fontId="3" type="noConversion"/>
  </si>
  <si>
    <t>35s/26k  50s/25k  60s/20k</t>
    <phoneticPr fontId="3" type="noConversion"/>
  </si>
  <si>
    <t>SW</t>
    <phoneticPr fontId="3" type="noConversion"/>
  </si>
  <si>
    <t>SE</t>
    <phoneticPr fontId="3" type="noConversion"/>
  </si>
  <si>
    <t>ALL</t>
    <phoneticPr fontId="3" type="noConversion"/>
  </si>
  <si>
    <t>[23:08]높은습도로 인한 관측중단 및 대기</t>
    <phoneticPr fontId="3" type="noConversion"/>
  </si>
  <si>
    <t>대기 중 돔플랫 촬영</t>
    <phoneticPr fontId="3" type="noConversion"/>
  </si>
  <si>
    <t>[03:06]짙은구름 및 높은습도가 지속되어 관측종료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</si>
</sst>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71" t="s">
        <v>0</v>
      </c>
      <c r="C2" s="17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72">
        <v>45379</v>
      </c>
      <c r="D3" s="173"/>
      <c r="E3" s="1"/>
      <c r="F3" s="1"/>
      <c r="G3" s="1"/>
      <c r="H3" s="1"/>
      <c r="I3" s="1"/>
      <c r="J3" s="1"/>
      <c r="K3" s="39" t="s">
        <v>2</v>
      </c>
      <c r="L3" s="174">
        <f>(P31-(P32+P33))/P31*100</f>
        <v>55.68181818181818</v>
      </c>
      <c r="M3" s="174"/>
      <c r="N3" s="39" t="s">
        <v>3</v>
      </c>
      <c r="O3" s="174">
        <f>(P31-P33)/P31*100</f>
        <v>100</v>
      </c>
      <c r="P3" s="174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1" t="s">
        <v>6</v>
      </c>
      <c r="C7" s="17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0.72569444444444453</v>
      </c>
      <c r="D9" s="83">
        <v>2.09</v>
      </c>
      <c r="E9" s="83">
        <v>17.3</v>
      </c>
      <c r="F9" s="83">
        <v>54</v>
      </c>
      <c r="G9" s="84" t="s">
        <v>187</v>
      </c>
      <c r="H9" s="85">
        <v>4.5</v>
      </c>
      <c r="I9" s="116">
        <v>88</v>
      </c>
      <c r="J9" s="86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ht="14.25" customHeight="1" x14ac:dyDescent="0.25">
      <c r="B10" s="25" t="s">
        <v>22</v>
      </c>
      <c r="C10" s="104">
        <v>0.9375</v>
      </c>
      <c r="D10" s="85">
        <v>2.25</v>
      </c>
      <c r="E10" s="85">
        <v>13</v>
      </c>
      <c r="F10" s="85">
        <v>84</v>
      </c>
      <c r="G10" s="116" t="s">
        <v>188</v>
      </c>
      <c r="H10" s="85">
        <v>1</v>
      </c>
      <c r="I10" s="105"/>
      <c r="J10" s="86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ht="14.25" customHeight="1" thickBot="1" x14ac:dyDescent="0.3">
      <c r="B11" s="9" t="s">
        <v>23</v>
      </c>
      <c r="C11" s="109">
        <v>0.12916666666666668</v>
      </c>
      <c r="D11" s="110"/>
      <c r="E11" s="110">
        <v>11.1</v>
      </c>
      <c r="F11" s="110">
        <v>90</v>
      </c>
      <c r="G11" s="116" t="s">
        <v>182</v>
      </c>
      <c r="H11" s="110">
        <v>2.8</v>
      </c>
      <c r="I11" s="111"/>
      <c r="J11" s="86">
        <f>IF(L11, 1, 0) + IF(M11, 2, 0) + IF(N11, 4, 0) + IF(O11, 8, 0) + IF(P11, 16, 0)</f>
        <v>12</v>
      </c>
      <c r="K11" s="8" t="b">
        <v>0</v>
      </c>
      <c r="L11" s="8" t="b">
        <v>0</v>
      </c>
      <c r="M11" s="8" t="b">
        <v>0</v>
      </c>
      <c r="N11" s="8" t="b">
        <v>1</v>
      </c>
      <c r="O11" s="8" t="b">
        <v>1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23.403472222222224</v>
      </c>
      <c r="D12" s="12">
        <f>AVERAGE(D9:D11)</f>
        <v>2.17</v>
      </c>
      <c r="E12" s="12">
        <f>AVERAGE(E9:E11)</f>
        <v>13.799999999999999</v>
      </c>
      <c r="F12" s="13">
        <f>AVERAGE(F9:F11)</f>
        <v>76</v>
      </c>
      <c r="G12" s="14"/>
      <c r="H12" s="15">
        <f>AVERAGE(H9:H11)</f>
        <v>2.7666666666666671</v>
      </c>
      <c r="I12" s="16"/>
      <c r="J12" s="17">
        <f>AVERAGE(J9:J11)</f>
        <v>5.666666666666667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1" t="s">
        <v>25</v>
      </c>
      <c r="C14" s="17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41</v>
      </c>
      <c r="D16" s="93" t="s">
        <v>42</v>
      </c>
      <c r="E16" s="93" t="s">
        <v>183</v>
      </c>
      <c r="F16" s="106" t="s">
        <v>184</v>
      </c>
      <c r="G16" s="93" t="s">
        <v>189</v>
      </c>
      <c r="H16" s="93"/>
      <c r="I16" s="93"/>
      <c r="J16" s="93"/>
      <c r="K16" s="93"/>
      <c r="L16" s="93"/>
      <c r="M16" s="93"/>
      <c r="N16" s="93"/>
      <c r="O16" s="93"/>
      <c r="P16" s="93" t="s">
        <v>43</v>
      </c>
    </row>
    <row r="17" spans="2:16" ht="14.1" customHeight="1" x14ac:dyDescent="0.25">
      <c r="B17" s="25" t="s">
        <v>44</v>
      </c>
      <c r="C17" s="107">
        <v>0.69444444444444453</v>
      </c>
      <c r="D17" s="107">
        <v>0.6958333333333333</v>
      </c>
      <c r="E17" s="107">
        <v>0.68402777777777779</v>
      </c>
      <c r="F17" s="107">
        <v>0.74791666666666667</v>
      </c>
      <c r="G17" s="107">
        <v>0.96666666666666667</v>
      </c>
      <c r="H17" s="107"/>
      <c r="I17" s="107"/>
      <c r="J17" s="107"/>
      <c r="K17" s="107"/>
      <c r="L17" s="107"/>
      <c r="M17" s="107"/>
      <c r="N17" s="107"/>
      <c r="O17" s="107"/>
      <c r="P17" s="107">
        <v>0.12916666666666668</v>
      </c>
    </row>
    <row r="18" spans="2:16" ht="14.1" customHeight="1" x14ac:dyDescent="0.25">
      <c r="B18" s="25" t="s">
        <v>45</v>
      </c>
      <c r="C18" s="106">
        <v>6935</v>
      </c>
      <c r="D18" s="106">
        <f>C18+1</f>
        <v>6936</v>
      </c>
      <c r="E18" s="106">
        <f>D19+1</f>
        <v>6947</v>
      </c>
      <c r="F18" s="106">
        <f>E19+1</f>
        <v>6960</v>
      </c>
      <c r="G18" s="106">
        <f>F19+1</f>
        <v>7050</v>
      </c>
      <c r="H18" s="93"/>
      <c r="I18" s="93"/>
      <c r="J18" s="93"/>
      <c r="K18" s="93"/>
      <c r="L18" s="93"/>
      <c r="M18" s="93"/>
      <c r="N18" s="93"/>
      <c r="O18" s="93"/>
      <c r="P18" s="106">
        <v>7114</v>
      </c>
    </row>
    <row r="19" spans="2:16" ht="14.1" customHeight="1" thickBot="1" x14ac:dyDescent="0.3">
      <c r="B19" s="9" t="s">
        <v>46</v>
      </c>
      <c r="C19" s="113"/>
      <c r="D19" s="106">
        <v>6946</v>
      </c>
      <c r="E19" s="108">
        <v>6959</v>
      </c>
      <c r="F19" s="108">
        <v>7049</v>
      </c>
      <c r="G19" s="108">
        <v>7113</v>
      </c>
      <c r="H19" s="108"/>
      <c r="I19" s="108"/>
      <c r="J19" s="108"/>
      <c r="K19" s="108"/>
      <c r="L19" s="108"/>
      <c r="M19" s="108"/>
      <c r="N19" s="93"/>
      <c r="O19" s="93"/>
      <c r="P19" s="113"/>
    </row>
    <row r="20" spans="2:16" ht="14.1" customHeight="1" thickBot="1" x14ac:dyDescent="0.3">
      <c r="B20" s="21" t="s">
        <v>47</v>
      </c>
      <c r="C20" s="20"/>
      <c r="D20" s="22">
        <f>IF(ISNUMBER(D18),D19-D18+1,"")</f>
        <v>11</v>
      </c>
      <c r="E20" s="23">
        <f t="shared" ref="E20:O20" si="0">IF(ISNUMBER(E18),E19-E18+1,"")</f>
        <v>13</v>
      </c>
      <c r="F20" s="23">
        <f t="shared" si="0"/>
        <v>90</v>
      </c>
      <c r="G20" s="23">
        <f t="shared" si="0"/>
        <v>64</v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3" t="s">
        <v>48</v>
      </c>
      <c r="C22" s="25" t="s">
        <v>21</v>
      </c>
      <c r="D22" s="25" t="s">
        <v>23</v>
      </c>
      <c r="E22" s="25" t="s">
        <v>49</v>
      </c>
      <c r="F22" s="184" t="s">
        <v>50</v>
      </c>
      <c r="G22" s="184"/>
      <c r="H22" s="184"/>
      <c r="I22" s="184"/>
      <c r="J22" s="25" t="s">
        <v>21</v>
      </c>
      <c r="K22" s="25" t="s">
        <v>23</v>
      </c>
      <c r="L22" s="25" t="s">
        <v>49</v>
      </c>
      <c r="M22" s="184" t="s">
        <v>50</v>
      </c>
      <c r="N22" s="184"/>
      <c r="O22" s="184"/>
      <c r="P22" s="184"/>
    </row>
    <row r="23" spans="2:16" ht="13.5" customHeight="1" x14ac:dyDescent="0.25">
      <c r="B23" s="183"/>
      <c r="C23" s="84">
        <f>D18+5</f>
        <v>6941</v>
      </c>
      <c r="D23" s="84">
        <f>C23+2</f>
        <v>6943</v>
      </c>
      <c r="E23" s="84" t="s">
        <v>51</v>
      </c>
      <c r="F23" s="182" t="s">
        <v>185</v>
      </c>
      <c r="G23" s="182"/>
      <c r="H23" s="182"/>
      <c r="I23" s="182"/>
      <c r="J23" s="116"/>
      <c r="K23" s="116"/>
      <c r="L23" s="116" t="s">
        <v>52</v>
      </c>
      <c r="M23" s="182" t="s">
        <v>175</v>
      </c>
      <c r="N23" s="182"/>
      <c r="O23" s="182"/>
      <c r="P23" s="182"/>
    </row>
    <row r="24" spans="2:16" ht="13.5" customHeight="1" x14ac:dyDescent="0.25">
      <c r="B24" s="183"/>
      <c r="C24" s="84"/>
      <c r="D24" s="84"/>
      <c r="E24" s="84" t="s">
        <v>53</v>
      </c>
      <c r="F24" s="182" t="s">
        <v>175</v>
      </c>
      <c r="G24" s="182"/>
      <c r="H24" s="182"/>
      <c r="I24" s="182"/>
      <c r="J24" s="116"/>
      <c r="K24" s="116"/>
      <c r="L24" s="116" t="s">
        <v>54</v>
      </c>
      <c r="M24" s="182" t="s">
        <v>175</v>
      </c>
      <c r="N24" s="182"/>
      <c r="O24" s="182"/>
      <c r="P24" s="182"/>
    </row>
    <row r="25" spans="2:16" ht="13.5" customHeight="1" x14ac:dyDescent="0.25">
      <c r="B25" s="183"/>
      <c r="C25" s="84">
        <f>D23+1</f>
        <v>6944</v>
      </c>
      <c r="D25" s="84">
        <f>C25+2</f>
        <v>6946</v>
      </c>
      <c r="E25" s="84" t="s">
        <v>54</v>
      </c>
      <c r="F25" s="182" t="s">
        <v>186</v>
      </c>
      <c r="G25" s="182"/>
      <c r="H25" s="182"/>
      <c r="I25" s="182"/>
      <c r="J25" s="116"/>
      <c r="K25" s="116"/>
      <c r="L25" s="116" t="s">
        <v>53</v>
      </c>
      <c r="M25" s="182" t="s">
        <v>175</v>
      </c>
      <c r="N25" s="182"/>
      <c r="O25" s="182"/>
      <c r="P25" s="182"/>
    </row>
    <row r="26" spans="2:16" ht="13.5" customHeight="1" x14ac:dyDescent="0.25">
      <c r="B26" s="183"/>
      <c r="C26" s="84"/>
      <c r="D26" s="84"/>
      <c r="E26" s="84" t="s">
        <v>52</v>
      </c>
      <c r="F26" s="182" t="s">
        <v>175</v>
      </c>
      <c r="G26" s="182"/>
      <c r="H26" s="182"/>
      <c r="I26" s="182"/>
      <c r="J26" s="116"/>
      <c r="K26" s="116"/>
      <c r="L26" s="116" t="s">
        <v>51</v>
      </c>
      <c r="M26" s="182" t="s">
        <v>175</v>
      </c>
      <c r="N26" s="182"/>
      <c r="O26" s="182"/>
      <c r="P26" s="18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1" t="s">
        <v>55</v>
      </c>
      <c r="C28" s="171"/>
      <c r="D28" s="1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56</v>
      </c>
      <c r="D29" s="28" t="s">
        <v>57</v>
      </c>
      <c r="E29" s="28" t="s">
        <v>58</v>
      </c>
      <c r="F29" s="28" t="s">
        <v>59</v>
      </c>
      <c r="G29" s="28" t="s">
        <v>60</v>
      </c>
      <c r="H29" s="28" t="s">
        <v>61</v>
      </c>
      <c r="I29" s="28" t="s">
        <v>62</v>
      </c>
      <c r="J29" s="28" t="s">
        <v>63</v>
      </c>
      <c r="K29" s="28" t="s">
        <v>64</v>
      </c>
      <c r="L29" s="28" t="s">
        <v>65</v>
      </c>
      <c r="M29" s="28" t="s">
        <v>66</v>
      </c>
      <c r="N29" s="28" t="s">
        <v>67</v>
      </c>
      <c r="O29" s="29" t="s">
        <v>68</v>
      </c>
      <c r="P29" s="30" t="s">
        <v>69</v>
      </c>
    </row>
    <row r="30" spans="2:16" ht="14.1" customHeight="1" x14ac:dyDescent="0.25">
      <c r="B30" s="26" t="s">
        <v>173</v>
      </c>
      <c r="C30" s="94">
        <v>0.18958333333333333</v>
      </c>
      <c r="D30" s="95"/>
      <c r="E30" s="95"/>
      <c r="F30" s="95"/>
      <c r="G30" s="95">
        <v>0.20555555555555557</v>
      </c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0.39513888888888893</v>
      </c>
    </row>
    <row r="31" spans="2:16" ht="14.1" customHeight="1" x14ac:dyDescent="0.25">
      <c r="B31" s="26" t="s">
        <v>174</v>
      </c>
      <c r="C31" s="112">
        <v>0.18958333333333333</v>
      </c>
      <c r="D31" s="82"/>
      <c r="E31" s="82"/>
      <c r="F31" s="82"/>
      <c r="G31" s="82">
        <v>0.21597222222222223</v>
      </c>
      <c r="H31" s="82"/>
      <c r="I31" s="82"/>
      <c r="J31" s="82"/>
      <c r="K31" s="82">
        <v>2.2222222222222223E-2</v>
      </c>
      <c r="L31" s="82"/>
      <c r="M31" s="82"/>
      <c r="N31" s="82"/>
      <c r="O31" s="97"/>
      <c r="P31" s="31">
        <f>SUM(C31:N31)</f>
        <v>0.42777777777777776</v>
      </c>
    </row>
    <row r="32" spans="2:16" ht="14.1" customHeight="1" x14ac:dyDescent="0.25">
      <c r="B32" s="26" t="s">
        <v>70</v>
      </c>
      <c r="C32" s="98">
        <v>0.18958333333333333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31">
        <f>SUM(C32:N32)</f>
        <v>0.18958333333333333</v>
      </c>
    </row>
    <row r="33" spans="2:16" ht="14.1" customHeight="1" thickBot="1" x14ac:dyDescent="0.3">
      <c r="B33" s="26" t="s">
        <v>71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172</v>
      </c>
      <c r="C34" s="79">
        <f>C31-C32-C33</f>
        <v>0</v>
      </c>
      <c r="D34" s="79">
        <f t="shared" ref="D34:P34" si="1">D31-D32-D33</f>
        <v>0</v>
      </c>
      <c r="E34" s="79">
        <f t="shared" si="1"/>
        <v>0</v>
      </c>
      <c r="F34" s="79">
        <f t="shared" si="1"/>
        <v>0</v>
      </c>
      <c r="G34" s="79">
        <f t="shared" si="1"/>
        <v>0.21597222222222223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2.2222222222222223E-2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0.23819444444444443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68" t="s">
        <v>72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</row>
    <row r="37" spans="2:16" ht="18" customHeight="1" x14ac:dyDescent="0.25">
      <c r="B37" s="169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</row>
    <row r="38" spans="2:16" ht="18" customHeight="1" x14ac:dyDescent="0.25">
      <c r="B38" s="169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</row>
    <row r="39" spans="2:16" ht="18" customHeight="1" x14ac:dyDescent="0.25">
      <c r="B39" s="169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8" customHeight="1" x14ac:dyDescent="0.25">
      <c r="B40" s="169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2:16" ht="18" customHeight="1" x14ac:dyDescent="0.25">
      <c r="B41" s="170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73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 t="s">
        <v>190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46" t="s">
        <v>191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" customHeight="1" x14ac:dyDescent="0.25">
      <c r="B46" s="146" t="s">
        <v>192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" customHeight="1" x14ac:dyDescent="0.2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" customHeight="1" x14ac:dyDescent="0.2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" customHeight="1" x14ac:dyDescent="0.2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" customHeight="1" x14ac:dyDescent="0.2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" customHeight="1" x14ac:dyDescent="0.2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" customHeight="1" thickBot="1" x14ac:dyDescent="0.3">
      <c r="B52" s="149"/>
      <c r="C52" s="150"/>
      <c r="D52" s="147"/>
      <c r="E52" s="147"/>
      <c r="F52" s="147"/>
      <c r="G52" s="150"/>
      <c r="H52" s="150"/>
      <c r="I52" s="150"/>
      <c r="J52" s="150"/>
      <c r="K52" s="150"/>
      <c r="L52" s="150"/>
      <c r="M52" s="150"/>
      <c r="N52" s="150"/>
      <c r="O52" s="150"/>
      <c r="P52" s="151"/>
    </row>
    <row r="53" spans="2:16" ht="14.1" customHeight="1" thickTop="1" thickBot="1" x14ac:dyDescent="0.3">
      <c r="B53" s="152" t="s">
        <v>171</v>
      </c>
      <c r="C53" s="153"/>
      <c r="D53" s="88"/>
      <c r="E53" s="88"/>
      <c r="F53" s="88"/>
      <c r="G53" s="156"/>
      <c r="H53" s="153"/>
      <c r="I53" s="153"/>
      <c r="J53" s="153"/>
      <c r="K53" s="153"/>
      <c r="L53" s="153"/>
      <c r="M53" s="153"/>
      <c r="N53" s="153"/>
      <c r="O53" s="153"/>
      <c r="P53" s="157"/>
    </row>
    <row r="54" spans="2:16" ht="14.1" customHeight="1" thickTop="1" thickBot="1" x14ac:dyDescent="0.3">
      <c r="B54" s="154" t="s">
        <v>170</v>
      </c>
      <c r="C54" s="155"/>
      <c r="D54" s="155"/>
      <c r="E54" s="155"/>
      <c r="F54" s="88">
        <v>1729</v>
      </c>
      <c r="G54" s="158"/>
      <c r="H54" s="159"/>
      <c r="I54" s="159"/>
      <c r="J54" s="159"/>
      <c r="K54" s="159"/>
      <c r="L54" s="159"/>
      <c r="M54" s="159"/>
      <c r="N54" s="159"/>
      <c r="O54" s="159"/>
      <c r="P54" s="160"/>
    </row>
    <row r="55" spans="2:16" ht="13.5" customHeight="1" thickTop="1" x14ac:dyDescent="0.25"/>
    <row r="56" spans="2:16" ht="17.25" customHeight="1" x14ac:dyDescent="0.25">
      <c r="B56" s="133" t="s">
        <v>74</v>
      </c>
      <c r="C56" s="1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34" t="s">
        <v>75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76</v>
      </c>
      <c r="O57" s="135"/>
      <c r="P57" s="138"/>
    </row>
    <row r="58" spans="2:16" ht="17.100000000000001" customHeight="1" x14ac:dyDescent="0.25">
      <c r="B58" s="139" t="s">
        <v>77</v>
      </c>
      <c r="C58" s="140"/>
      <c r="D58" s="141"/>
      <c r="E58" s="139" t="s">
        <v>78</v>
      </c>
      <c r="F58" s="140"/>
      <c r="G58" s="141"/>
      <c r="H58" s="140" t="s">
        <v>79</v>
      </c>
      <c r="I58" s="140"/>
      <c r="J58" s="140"/>
      <c r="K58" s="142" t="s">
        <v>80</v>
      </c>
      <c r="L58" s="140"/>
      <c r="M58" s="143"/>
      <c r="N58" s="144"/>
      <c r="O58" s="140"/>
      <c r="P58" s="145"/>
    </row>
    <row r="59" spans="2:16" ht="20.100000000000001" customHeight="1" x14ac:dyDescent="0.25">
      <c r="B59" s="121" t="s">
        <v>81</v>
      </c>
      <c r="C59" s="122"/>
      <c r="D59" s="35" t="b">
        <v>1</v>
      </c>
      <c r="E59" s="121" t="s">
        <v>82</v>
      </c>
      <c r="F59" s="122"/>
      <c r="G59" s="35" t="b">
        <v>1</v>
      </c>
      <c r="H59" s="129" t="s">
        <v>83</v>
      </c>
      <c r="I59" s="122"/>
      <c r="J59" s="35" t="b">
        <v>1</v>
      </c>
      <c r="K59" s="129" t="s">
        <v>84</v>
      </c>
      <c r="L59" s="122"/>
      <c r="M59" s="35" t="b">
        <v>1</v>
      </c>
      <c r="N59" s="130" t="s">
        <v>85</v>
      </c>
      <c r="O59" s="122"/>
      <c r="P59" s="35" t="b">
        <v>1</v>
      </c>
    </row>
    <row r="60" spans="2:16" ht="20.100000000000001" customHeight="1" x14ac:dyDescent="0.25">
      <c r="B60" s="121" t="s">
        <v>86</v>
      </c>
      <c r="C60" s="122"/>
      <c r="D60" s="35" t="b">
        <v>1</v>
      </c>
      <c r="E60" s="121" t="s">
        <v>87</v>
      </c>
      <c r="F60" s="122"/>
      <c r="G60" s="35" t="b">
        <v>1</v>
      </c>
      <c r="H60" s="129" t="s">
        <v>88</v>
      </c>
      <c r="I60" s="122"/>
      <c r="J60" s="35" t="b">
        <v>1</v>
      </c>
      <c r="K60" s="129" t="s">
        <v>89</v>
      </c>
      <c r="L60" s="122"/>
      <c r="M60" s="35" t="b">
        <v>1</v>
      </c>
      <c r="N60" s="130" t="s">
        <v>90</v>
      </c>
      <c r="O60" s="122"/>
      <c r="P60" s="35" t="b">
        <v>1</v>
      </c>
    </row>
    <row r="61" spans="2:16" ht="20.100000000000001" customHeight="1" x14ac:dyDescent="0.25">
      <c r="B61" s="121" t="s">
        <v>91</v>
      </c>
      <c r="C61" s="122"/>
      <c r="D61" s="35" t="b">
        <v>1</v>
      </c>
      <c r="E61" s="121" t="s">
        <v>92</v>
      </c>
      <c r="F61" s="122"/>
      <c r="G61" s="35" t="b">
        <v>1</v>
      </c>
      <c r="H61" s="129" t="s">
        <v>93</v>
      </c>
      <c r="I61" s="122"/>
      <c r="J61" s="35" t="b">
        <v>1</v>
      </c>
      <c r="K61" s="129" t="s">
        <v>94</v>
      </c>
      <c r="L61" s="122"/>
      <c r="M61" s="35" t="b">
        <v>1</v>
      </c>
      <c r="N61" s="130" t="s">
        <v>95</v>
      </c>
      <c r="O61" s="122"/>
      <c r="P61" s="35" t="b">
        <v>1</v>
      </c>
    </row>
    <row r="62" spans="2:16" ht="20.100000000000001" customHeight="1" x14ac:dyDescent="0.25">
      <c r="B62" s="129" t="s">
        <v>93</v>
      </c>
      <c r="C62" s="122"/>
      <c r="D62" s="35" t="b">
        <v>1</v>
      </c>
      <c r="E62" s="121" t="s">
        <v>96</v>
      </c>
      <c r="F62" s="122"/>
      <c r="G62" s="35" t="b">
        <v>1</v>
      </c>
      <c r="H62" s="129" t="s">
        <v>97</v>
      </c>
      <c r="I62" s="122"/>
      <c r="J62" s="35" t="b">
        <v>0</v>
      </c>
      <c r="K62" s="129" t="s">
        <v>98</v>
      </c>
      <c r="L62" s="122"/>
      <c r="M62" s="35" t="b">
        <v>1</v>
      </c>
      <c r="N62" s="130" t="s">
        <v>88</v>
      </c>
      <c r="O62" s="122"/>
      <c r="P62" s="35" t="b">
        <v>1</v>
      </c>
    </row>
    <row r="63" spans="2:16" ht="20.100000000000001" customHeight="1" x14ac:dyDescent="0.25">
      <c r="B63" s="129" t="s">
        <v>99</v>
      </c>
      <c r="C63" s="122"/>
      <c r="D63" s="35" t="b">
        <v>1</v>
      </c>
      <c r="E63" s="121" t="s">
        <v>100</v>
      </c>
      <c r="F63" s="122"/>
      <c r="G63" s="35" t="b">
        <v>1</v>
      </c>
      <c r="H63" s="41"/>
      <c r="I63" s="42"/>
      <c r="J63" s="43"/>
      <c r="K63" s="129" t="s">
        <v>101</v>
      </c>
      <c r="L63" s="122"/>
      <c r="M63" s="35" t="b">
        <v>1</v>
      </c>
      <c r="N63" s="130" t="s">
        <v>169</v>
      </c>
      <c r="O63" s="122"/>
      <c r="P63" s="35" t="b">
        <v>1</v>
      </c>
    </row>
    <row r="64" spans="2:16" ht="20.100000000000001" customHeight="1" x14ac:dyDescent="0.25">
      <c r="B64" s="129" t="s">
        <v>102</v>
      </c>
      <c r="C64" s="122"/>
      <c r="D64" s="35" t="b">
        <v>0</v>
      </c>
      <c r="E64" s="121" t="s">
        <v>103</v>
      </c>
      <c r="F64" s="122"/>
      <c r="G64" s="35" t="b">
        <v>1</v>
      </c>
      <c r="H64" s="44"/>
      <c r="I64" s="45"/>
      <c r="J64" s="46"/>
      <c r="K64" s="131" t="s">
        <v>104</v>
      </c>
      <c r="L64" s="132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21" t="s">
        <v>167</v>
      </c>
      <c r="F65" s="122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23" t="s">
        <v>110</v>
      </c>
      <c r="C69" s="123"/>
      <c r="D69" s="54"/>
      <c r="E69" s="54"/>
      <c r="F69" s="125" t="s">
        <v>111</v>
      </c>
      <c r="G69" s="127" t="s">
        <v>112</v>
      </c>
      <c r="H69" s="54"/>
      <c r="I69" s="123" t="s">
        <v>113</v>
      </c>
      <c r="J69" s="123"/>
      <c r="K69" s="54"/>
      <c r="L69" s="55" t="s">
        <v>105</v>
      </c>
      <c r="M69" s="56" t="s">
        <v>106</v>
      </c>
      <c r="N69" s="56" t="s">
        <v>107</v>
      </c>
      <c r="O69" s="56" t="s">
        <v>108</v>
      </c>
      <c r="P69" s="57" t="s">
        <v>109</v>
      </c>
    </row>
    <row r="70" spans="2:17" ht="9.9499999999999993" customHeight="1" thickBot="1" x14ac:dyDescent="0.25">
      <c r="B70" s="124"/>
      <c r="C70" s="124"/>
      <c r="D70" s="58"/>
      <c r="E70" s="59"/>
      <c r="F70" s="126"/>
      <c r="G70" s="128"/>
      <c r="H70" s="60"/>
      <c r="I70" s="124"/>
      <c r="J70" s="124"/>
      <c r="K70" s="54"/>
      <c r="L70" s="61" t="s">
        <v>114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115</v>
      </c>
      <c r="C71" s="65" t="s">
        <v>116</v>
      </c>
      <c r="D71" s="66" t="s">
        <v>117</v>
      </c>
      <c r="E71" s="67" t="s">
        <v>118</v>
      </c>
      <c r="F71" s="65" t="s">
        <v>116</v>
      </c>
      <c r="G71" s="90" t="s">
        <v>117</v>
      </c>
      <c r="H71" s="68"/>
      <c r="I71" s="69" t="s">
        <v>119</v>
      </c>
      <c r="J71" s="36">
        <v>0</v>
      </c>
      <c r="K71" s="70" t="s">
        <v>178</v>
      </c>
      <c r="L71" s="36">
        <v>0</v>
      </c>
      <c r="M71" s="69" t="s">
        <v>120</v>
      </c>
      <c r="N71" s="36">
        <v>0</v>
      </c>
      <c r="O71" s="71" t="s">
        <v>121</v>
      </c>
      <c r="P71" s="36">
        <v>0</v>
      </c>
      <c r="Q71" s="77"/>
    </row>
    <row r="72" spans="2:17" ht="20.100000000000001" customHeight="1" x14ac:dyDescent="0.25">
      <c r="B72" s="72" t="s">
        <v>122</v>
      </c>
      <c r="C72" s="37">
        <v>-150.97</v>
      </c>
      <c r="D72" s="37">
        <v>-152.82499999999999</v>
      </c>
      <c r="E72" s="114" t="s">
        <v>123</v>
      </c>
      <c r="F72" s="37">
        <v>22.7</v>
      </c>
      <c r="G72" s="37">
        <v>21.1</v>
      </c>
      <c r="H72" s="73"/>
      <c r="I72" s="69" t="s">
        <v>124</v>
      </c>
      <c r="J72" s="36">
        <v>0</v>
      </c>
      <c r="K72" s="70" t="s">
        <v>179</v>
      </c>
      <c r="L72" s="36">
        <v>0</v>
      </c>
      <c r="M72" s="70" t="s">
        <v>125</v>
      </c>
      <c r="N72" s="36">
        <v>0</v>
      </c>
      <c r="O72" s="70" t="s">
        <v>176</v>
      </c>
      <c r="P72" s="36">
        <v>0</v>
      </c>
      <c r="Q72" s="77">
        <v>0</v>
      </c>
    </row>
    <row r="73" spans="2:17" ht="20.100000000000001" customHeight="1" x14ac:dyDescent="0.25">
      <c r="B73" s="72" t="s">
        <v>126</v>
      </c>
      <c r="C73" s="37">
        <v>-132.19499999999999</v>
      </c>
      <c r="D73" s="37">
        <v>-136.26400000000001</v>
      </c>
      <c r="E73" s="115" t="s">
        <v>127</v>
      </c>
      <c r="F73" s="117">
        <v>24</v>
      </c>
      <c r="G73" s="117">
        <v>29</v>
      </c>
      <c r="H73" s="73"/>
      <c r="I73" s="69" t="s">
        <v>128</v>
      </c>
      <c r="J73" s="36">
        <v>0</v>
      </c>
      <c r="K73" s="70" t="s">
        <v>129</v>
      </c>
      <c r="L73" s="36">
        <v>0</v>
      </c>
      <c r="M73" s="70" t="s">
        <v>130</v>
      </c>
      <c r="N73" s="36">
        <v>0</v>
      </c>
      <c r="O73" s="70" t="s">
        <v>177</v>
      </c>
      <c r="P73" s="36">
        <v>0</v>
      </c>
      <c r="Q73" s="77">
        <v>1</v>
      </c>
    </row>
    <row r="74" spans="2:17" ht="20.100000000000001" customHeight="1" x14ac:dyDescent="0.25">
      <c r="B74" s="72" t="s">
        <v>131</v>
      </c>
      <c r="C74" s="37">
        <v>-204.70099999999999</v>
      </c>
      <c r="D74" s="37">
        <v>-205.15199999999999</v>
      </c>
      <c r="E74" s="115" t="s">
        <v>132</v>
      </c>
      <c r="F74" s="118">
        <v>20</v>
      </c>
      <c r="G74" s="118">
        <v>20</v>
      </c>
      <c r="H74" s="73"/>
      <c r="I74" s="69" t="s">
        <v>133</v>
      </c>
      <c r="J74" s="36">
        <v>0</v>
      </c>
      <c r="K74" s="70" t="s">
        <v>134</v>
      </c>
      <c r="L74" s="36">
        <v>0</v>
      </c>
      <c r="M74" s="69" t="s">
        <v>135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136</v>
      </c>
      <c r="C75" s="37">
        <v>-111.501</v>
      </c>
      <c r="D75" s="37">
        <v>-112.964</v>
      </c>
      <c r="E75" s="115" t="s">
        <v>137</v>
      </c>
      <c r="F75" s="118">
        <v>50</v>
      </c>
      <c r="G75" s="118">
        <v>50</v>
      </c>
      <c r="H75" s="74"/>
      <c r="I75" s="69" t="s">
        <v>138</v>
      </c>
      <c r="J75" s="36">
        <v>0</v>
      </c>
      <c r="K75" s="70" t="s">
        <v>139</v>
      </c>
      <c r="L75" s="36">
        <v>0</v>
      </c>
      <c r="M75" s="69" t="s">
        <v>140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141</v>
      </c>
      <c r="C76" s="37">
        <v>26.734000000000002</v>
      </c>
      <c r="D76" s="37">
        <v>23.774000000000001</v>
      </c>
      <c r="E76" s="115" t="s">
        <v>142</v>
      </c>
      <c r="F76" s="118">
        <v>50</v>
      </c>
      <c r="G76" s="118">
        <v>50</v>
      </c>
      <c r="H76" s="74"/>
      <c r="I76" s="69" t="s">
        <v>143</v>
      </c>
      <c r="J76" s="36">
        <v>0</v>
      </c>
      <c r="K76" s="69" t="s">
        <v>144</v>
      </c>
      <c r="L76" s="36">
        <v>0</v>
      </c>
      <c r="M76" s="70" t="s">
        <v>145</v>
      </c>
      <c r="N76" s="36">
        <v>0</v>
      </c>
      <c r="O76" s="54"/>
      <c r="P76" s="54"/>
    </row>
    <row r="77" spans="2:17" ht="20.100000000000001" customHeight="1" x14ac:dyDescent="0.25">
      <c r="B77" s="72" t="s">
        <v>146</v>
      </c>
      <c r="C77" s="37">
        <v>31.878</v>
      </c>
      <c r="D77" s="37">
        <v>28.265999999999998</v>
      </c>
      <c r="E77" s="115" t="s">
        <v>147</v>
      </c>
      <c r="F77" s="118">
        <v>190</v>
      </c>
      <c r="G77" s="118">
        <v>190</v>
      </c>
      <c r="H77" s="73"/>
      <c r="I77" s="69" t="s">
        <v>148</v>
      </c>
      <c r="J77" s="36">
        <v>0</v>
      </c>
      <c r="K77" s="69" t="s">
        <v>149</v>
      </c>
      <c r="L77" s="36">
        <v>0</v>
      </c>
      <c r="M77" s="70" t="s">
        <v>150</v>
      </c>
      <c r="N77" s="36">
        <v>0</v>
      </c>
      <c r="O77" s="54"/>
      <c r="P77" s="54"/>
    </row>
    <row r="78" spans="2:17" ht="20.100000000000001" customHeight="1" x14ac:dyDescent="0.25">
      <c r="B78" s="72" t="s">
        <v>151</v>
      </c>
      <c r="C78" s="37">
        <v>23.001000000000001</v>
      </c>
      <c r="D78" s="37">
        <v>20.216999999999999</v>
      </c>
      <c r="E78" s="115" t="s">
        <v>152</v>
      </c>
      <c r="F78" s="119"/>
      <c r="G78" s="119"/>
      <c r="H78" s="73"/>
      <c r="I78" s="70" t="s">
        <v>153</v>
      </c>
      <c r="J78" s="36">
        <v>0</v>
      </c>
      <c r="K78" s="69" t="s">
        <v>154</v>
      </c>
      <c r="L78" s="36">
        <v>0</v>
      </c>
      <c r="M78" s="75" t="s">
        <v>155</v>
      </c>
      <c r="N78" s="36">
        <v>0</v>
      </c>
      <c r="O78" s="54"/>
      <c r="P78" s="54"/>
    </row>
    <row r="79" spans="2:17" ht="20.100000000000001" customHeight="1" x14ac:dyDescent="0.25">
      <c r="B79" s="72" t="s">
        <v>156</v>
      </c>
      <c r="C79" s="37">
        <v>23.943000000000001</v>
      </c>
      <c r="D79" s="37">
        <v>21.12</v>
      </c>
      <c r="E79" s="114" t="s">
        <v>157</v>
      </c>
      <c r="F79" s="37">
        <v>24.6</v>
      </c>
      <c r="G79" s="37">
        <v>16.3</v>
      </c>
      <c r="H79" s="73"/>
      <c r="I79" s="70" t="s">
        <v>158</v>
      </c>
      <c r="J79" s="36">
        <v>0</v>
      </c>
      <c r="K79" s="70" t="s">
        <v>159</v>
      </c>
      <c r="L79" s="36">
        <v>0</v>
      </c>
      <c r="M79" s="70" t="s">
        <v>160</v>
      </c>
      <c r="N79" s="36">
        <v>0</v>
      </c>
      <c r="O79" s="53"/>
      <c r="P79" s="53"/>
    </row>
    <row r="80" spans="2:17" ht="20.100000000000001" customHeight="1" x14ac:dyDescent="0.25">
      <c r="B80" s="76" t="s">
        <v>161</v>
      </c>
      <c r="C80" s="120">
        <v>1.7499999999999998E-5</v>
      </c>
      <c r="D80" s="120">
        <v>1.7399999999999999E-5</v>
      </c>
      <c r="E80" s="115" t="s">
        <v>162</v>
      </c>
      <c r="F80" s="117">
        <v>37.4</v>
      </c>
      <c r="G80" s="117">
        <v>70.8</v>
      </c>
      <c r="H80" s="73"/>
      <c r="I80" s="70" t="s">
        <v>163</v>
      </c>
      <c r="J80" s="36">
        <v>0</v>
      </c>
      <c r="K80" s="69" t="s">
        <v>164</v>
      </c>
      <c r="L80" s="36">
        <v>0</v>
      </c>
      <c r="M80" s="70" t="s">
        <v>165</v>
      </c>
      <c r="N80" s="36">
        <v>0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5" t="s">
        <v>166</v>
      </c>
      <c r="C84" s="175"/>
    </row>
    <row r="85" spans="2:16" ht="15" customHeight="1" x14ac:dyDescent="0.25">
      <c r="B85" s="176" t="s">
        <v>181</v>
      </c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8"/>
    </row>
    <row r="86" spans="2:16" ht="15" customHeight="1" x14ac:dyDescent="0.25">
      <c r="B86" s="179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1"/>
    </row>
    <row r="87" spans="2:16" ht="15" customHeight="1" x14ac:dyDescent="0.25">
      <c r="B87" s="179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1"/>
    </row>
    <row r="88" spans="2:16" ht="15" customHeight="1" x14ac:dyDescent="0.25">
      <c r="B88" s="179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1"/>
    </row>
    <row r="89" spans="2:16" ht="15" customHeight="1" x14ac:dyDescent="0.25">
      <c r="B89" s="179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1"/>
    </row>
    <row r="90" spans="2:16" ht="15" customHeight="1" x14ac:dyDescent="0.25">
      <c r="B90" s="179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1"/>
    </row>
    <row r="91" spans="2:16" ht="15" customHeight="1" x14ac:dyDescent="0.25">
      <c r="B91" s="179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1"/>
    </row>
    <row r="92" spans="2:16" ht="15" customHeight="1" x14ac:dyDescent="0.25">
      <c r="B92" s="179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1"/>
    </row>
    <row r="93" spans="2:16" ht="15" customHeight="1" x14ac:dyDescent="0.25">
      <c r="B93" s="185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7"/>
    </row>
    <row r="94" spans="2:16" ht="15" customHeight="1" x14ac:dyDescent="0.25">
      <c r="B94" s="185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7"/>
    </row>
    <row r="95" spans="2:16" ht="15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7"/>
    </row>
    <row r="96" spans="2:16" ht="15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7"/>
    </row>
    <row r="97" spans="2:16" ht="15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7"/>
    </row>
    <row r="98" spans="2:16" ht="15" customHeight="1" x14ac:dyDescent="0.25">
      <c r="B98" s="185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7"/>
    </row>
    <row r="99" spans="2:16" ht="15" customHeight="1" x14ac:dyDescent="0.25">
      <c r="B99" s="188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9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2024-03-29T03:16:22Z</dcterms:modified>
</cp:coreProperties>
</file>