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  <c r="E18" i="1" l="1"/>
  <c r="D18" i="1" l="1"/>
  <c r="C23" i="1" s="1"/>
  <c r="D23" i="1" s="1"/>
  <c r="C25" i="1" s="1"/>
  <c r="D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<sst xmlns="http://schemas.openxmlformats.org/spreadsheetml/2006/main" count="216" uniqueCount="195">
  <si>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</si>
  <si>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</si>
  <si>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</si>
  <si>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</si>
  <si>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</si>
  <si>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</si>
  <si>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</si>
  <si>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</si>
  <si>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</si>
  <si>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</si>
  <si>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</si>
  <si>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</si>
  <si>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</si>
  <si>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</si>
  <si>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</si>
  <si>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</si>
  <si>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</si>
  <si>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</si>
  <si>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</si>
  <si>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</si>
  <si>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</si>
  <si>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</si>
  <si>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</si>
  <si>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</si>
  <si>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</si>
  <si>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</si>
  <si>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</si>
  <si>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</si>
  <si>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</si>
  <si>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</si>
  <si>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</si>
  <si>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</si>
  <si>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</si>
  <si>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</si>
  <si>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</si>
  <si>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</si>
  <si>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</si>
  <si>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</si>
  <si>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</si>
  <si>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</si>
  <si>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</si>
  <si>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</si>
  <si>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</si>
  <si>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</si>
  <si>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</si>
  <si>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</si>
  <si>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</si>
  <si>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</si>
  <si>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</si>
  <si>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</si>
  <si>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</si>
  <si>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</si>
  <si>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</si>
  <si>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</si>
  <si>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</si>
  <si>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</si>
  <si>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</si>
  <si>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</si>
  <si>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</si>
  <si>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</si>
  <si>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</si>
  <si>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</si>
  <si>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</si>
  <si>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</si>
  <si>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</si>
  <si>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</si>
  <si>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</si>
  <si>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</si>
  <si>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</si>
  <si>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</si>
  <si>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</si>
  <si>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</si>
  <si>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</si>
  <si>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</si>
  <si>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</si>
  <si>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</si>
  <si>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</si>
  <si>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</si>
  <si>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</si>
  <si>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</si>
  <si>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</si>
  <si>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</si>
  <si>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</si>
  <si>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</si>
  <si>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</si>
  <si>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</si>
  <si>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</si>
  <si>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</si>
  <si>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</si>
  <si>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</si>
  <si>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</si>
  <si>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</si>
  <si>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</si>
  <si>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</si>
  <si>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</si>
  <si>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</si>
  <si>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</si>
  <si>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</si>
  <si>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</si>
  <si>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</si>
  <si>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</si>
  <si>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</si>
  <si>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</si>
  <si>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</si>
  <si>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</si>
  <si>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</si>
  <si>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</si>
  <si>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</si>
  <si>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</si>
  <si>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</si>
  <si>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</si>
  <si>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</si>
  <si>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</si>
  <si>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</si>
  <si>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</si>
  <si>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</si>
  <si>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</si>
  <si>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</si>
  <si>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</si>
  <si>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</si>
  <si>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</si>
  <si>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</si>
  <si>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</si>
  <si>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</si>
  <si>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</si>
  <si>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</si>
  <si>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</si>
  <si>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</si>
  <si>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</si>
  <si>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</si>
  <si>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</si>
  <si>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</si>
  <si>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</si>
  <si>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</si>
  <si>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</si>
  <si>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</si>
  <si>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</si>
  <si>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</si>
  <si>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</si>
  <si>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</si>
  <si>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</si>
  <si>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</si>
  <si>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</si>
  <si>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</si>
  <si>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</si>
  <si>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</si>
  <si>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</si>
  <si>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</si>
  <si>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</si>
  <si>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</si>
  <si>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</si>
  <si>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</si>
  <si>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</si>
  <si>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</si>
  <si>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</si>
  <si>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</si>
  <si>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</si>
  <si>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</si>
  <si>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</si>
  <si>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</si>
  <si>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</si>
  <si>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</si>
  <si>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</si>
  <si>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</si>
  <si>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</si>
  <si>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</si>
  <si>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</si>
  <si>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</si>
  <si>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</si>
  <si>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</si>
  <si>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</si>
  <si>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</si>
  <si>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</si>
  <si>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</si>
  <si>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</si>
  <si>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</si>
  <si>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</si>
  <si>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</si>
  <si>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</si>
  <si>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</si>
  <si>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</si>
  <si>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</si>
  <si>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SW</t>
    <phoneticPr fontId="3" type="noConversion"/>
  </si>
  <si>
    <t>ENG-KSP</t>
    <phoneticPr fontId="3" type="noConversion"/>
  </si>
  <si>
    <t>TMT</t>
    <phoneticPr fontId="3" type="noConversion"/>
  </si>
  <si>
    <t>20s/27k  30s/26k  45s/25k</t>
    <phoneticPr fontId="3" type="noConversion"/>
  </si>
  <si>
    <t>M_006781</t>
    <phoneticPr fontId="3" type="noConversion"/>
  </si>
  <si>
    <t>20s/18k  35s/21k  60s/18k</t>
    <phoneticPr fontId="3" type="noConversion"/>
  </si>
  <si>
    <t>C_006876-006884</t>
    <phoneticPr fontId="3" type="noConversion"/>
  </si>
  <si>
    <t>2) 돔에어콘 수리 (Gas &amp; Capacitor 교체) 후 정상작동</t>
    <phoneticPr fontId="3" type="noConversion"/>
  </si>
  <si>
    <t>M_006913-006914:K</t>
    <phoneticPr fontId="3" type="noConversion"/>
  </si>
  <si>
    <t>C_006898-006916</t>
    <phoneticPr fontId="3" type="noConversion"/>
  </si>
  <si>
    <t>[22:19]짙은구름 및 높은습도로 인한 관측중단 및 대기</t>
    <phoneticPr fontId="3" type="noConversion"/>
  </si>
  <si>
    <t>SE</t>
    <phoneticPr fontId="3" type="noConversion"/>
  </si>
  <si>
    <t>[02:07]짙은구름 및 높은습도가 지속되어 관측종료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</si>
</sst>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47" fillId="2" borderId="1" xfId="0" applyNumberFormat="1" applyFont="1" applyFill="1" applyBorder="1" applyAlignment="1" applyProtection="1">
      <alignment horizontal="center" vertical="center"/>
      <protection locked="0"/>
    </xf>
    <xf numFmtId="182" fontId="47" fillId="2" borderId="1" xfId="0" applyNumberFormat="1" applyFont="1" applyFill="1" applyBorder="1" applyAlignment="1" applyProtection="1">
      <alignment horizontal="center" vertical="center"/>
      <protection locked="0"/>
    </xf>
    <xf numFmtId="183" fontId="47" fillId="2" borderId="1" xfId="0" applyNumberFormat="1" applyFont="1" applyFill="1" applyBorder="1" applyAlignment="1" applyProtection="1">
      <alignment horizontal="center" vertical="center"/>
      <protection locked="0"/>
    </xf>
    <xf numFmtId="11" fontId="47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67">
        <v>45377</v>
      </c>
      <c r="D3" s="168"/>
      <c r="E3" s="1"/>
      <c r="F3" s="1"/>
      <c r="G3" s="1"/>
      <c r="H3" s="1"/>
      <c r="I3" s="1"/>
      <c r="J3" s="1"/>
      <c r="K3" s="39" t="s">
        <v>2</v>
      </c>
      <c r="L3" s="169">
        <f>(P31-(P32+P33))/P31*100</f>
        <v>48.675496688741724</v>
      </c>
      <c r="M3" s="169"/>
      <c r="N3" s="39" t="s">
        <v>3</v>
      </c>
      <c r="O3" s="169">
        <f>(P31-P33)/P31*100</f>
        <v>100</v>
      </c>
      <c r="P3" s="169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0.72569444444444453</v>
      </c>
      <c r="D9" s="83">
        <v>2</v>
      </c>
      <c r="E9" s="83">
        <v>16.7</v>
      </c>
      <c r="F9" s="83">
        <v>51</v>
      </c>
      <c r="G9" s="84" t="s">
        <v>182</v>
      </c>
      <c r="H9" s="85">
        <v>2.6</v>
      </c>
      <c r="I9" s="114">
        <v>97</v>
      </c>
      <c r="J9" s="86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/>
      <c r="E10" s="85">
        <v>10.199999999999999</v>
      </c>
      <c r="F10" s="85">
        <v>84</v>
      </c>
      <c r="G10" s="114" t="s">
        <v>193</v>
      </c>
      <c r="H10" s="85">
        <v>0.9</v>
      </c>
      <c r="I10" s="105"/>
      <c r="J10" s="86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ht="14.25" customHeight="1" thickBot="1" x14ac:dyDescent="0.3">
      <c r="B11" s="9" t="s">
        <v>23</v>
      </c>
      <c r="C11" s="109">
        <v>8.819444444444445E-2</v>
      </c>
      <c r="D11" s="110"/>
      <c r="E11" s="110">
        <v>11.4</v>
      </c>
      <c r="F11" s="110">
        <v>90</v>
      </c>
      <c r="G11" s="114" t="s">
        <v>193</v>
      </c>
      <c r="H11" s="110">
        <v>2</v>
      </c>
      <c r="I11" s="111"/>
      <c r="J11" s="86">
        <f>IF(L11, 1, 0) + IF(M11, 2, 0) + IF(N11, 4, 0) + IF(O11, 8, 0) + IF(P11, 16, 0)</f>
        <v>12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23.362500000000001</v>
      </c>
      <c r="D12" s="12">
        <f>AVERAGE(D9:D11)</f>
        <v>2</v>
      </c>
      <c r="E12" s="12">
        <f>AVERAGE(E9:E11)</f>
        <v>12.766666666666666</v>
      </c>
      <c r="F12" s="13">
        <f>AVERAGE(F9:F11)</f>
        <v>75</v>
      </c>
      <c r="G12" s="14"/>
      <c r="H12" s="15">
        <f>AVERAGE(H9:H11)</f>
        <v>1.8333333333333333</v>
      </c>
      <c r="I12" s="16"/>
      <c r="J12" s="17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41</v>
      </c>
      <c r="D16" s="93" t="s">
        <v>42</v>
      </c>
      <c r="E16" s="106" t="s">
        <v>184</v>
      </c>
      <c r="F16" s="106" t="s">
        <v>183</v>
      </c>
      <c r="G16" s="93" t="s">
        <v>42</v>
      </c>
      <c r="H16" s="93"/>
      <c r="I16" s="93"/>
      <c r="J16" s="93"/>
      <c r="K16" s="93"/>
      <c r="L16" s="93"/>
      <c r="M16" s="93"/>
      <c r="N16" s="93"/>
      <c r="O16" s="93"/>
      <c r="P16" s="93" t="s">
        <v>43</v>
      </c>
    </row>
    <row r="17" spans="2:16" ht="14.1" customHeight="1" x14ac:dyDescent="0.25">
      <c r="B17" s="25" t="s">
        <v>44</v>
      </c>
      <c r="C17" s="107">
        <v>0.69444444444444453</v>
      </c>
      <c r="D17" s="107">
        <v>0.6958333333333333</v>
      </c>
      <c r="E17" s="107">
        <v>0.72569444444444453</v>
      </c>
      <c r="F17" s="107">
        <v>0.74583333333333324</v>
      </c>
      <c r="G17" s="107">
        <v>8.819444444444445E-2</v>
      </c>
      <c r="H17" s="107"/>
      <c r="I17" s="107"/>
      <c r="J17" s="107"/>
      <c r="K17" s="107"/>
      <c r="L17" s="107"/>
      <c r="M17" s="107"/>
      <c r="N17" s="107"/>
      <c r="O17" s="107"/>
      <c r="P17" s="107">
        <v>9.4444444444444442E-2</v>
      </c>
    </row>
    <row r="18" spans="2:16" ht="14.1" customHeight="1" x14ac:dyDescent="0.25">
      <c r="B18" s="25" t="s">
        <v>45</v>
      </c>
      <c r="C18" s="106">
        <v>6770</v>
      </c>
      <c r="D18" s="106">
        <f>C18+1</f>
        <v>6771</v>
      </c>
      <c r="E18" s="106">
        <f>D19+1</f>
        <v>6783</v>
      </c>
      <c r="F18" s="106">
        <f>E19+1</f>
        <v>6797</v>
      </c>
      <c r="G18" s="106">
        <f>F19+1</f>
        <v>6917</v>
      </c>
      <c r="H18" s="106"/>
      <c r="I18" s="106"/>
      <c r="J18" s="106"/>
      <c r="K18" s="106"/>
      <c r="L18" s="106"/>
      <c r="M18" s="106"/>
      <c r="N18" s="106"/>
      <c r="O18" s="106"/>
      <c r="P18" s="106">
        <v>6922</v>
      </c>
    </row>
    <row r="19" spans="2:16" ht="14.1" customHeight="1" thickBot="1" x14ac:dyDescent="0.3">
      <c r="B19" s="9" t="s">
        <v>46</v>
      </c>
      <c r="C19" s="113"/>
      <c r="D19" s="106">
        <v>6782</v>
      </c>
      <c r="E19" s="108">
        <v>6796</v>
      </c>
      <c r="F19" s="108">
        <v>6916</v>
      </c>
      <c r="G19" s="108">
        <v>6921</v>
      </c>
      <c r="H19" s="108"/>
      <c r="I19" s="108"/>
      <c r="J19" s="108"/>
      <c r="K19" s="108"/>
      <c r="L19" s="108"/>
      <c r="M19" s="108"/>
      <c r="N19" s="106"/>
      <c r="O19" s="106"/>
      <c r="P19" s="113"/>
    </row>
    <row r="20" spans="2:16" ht="14.1" customHeight="1" thickBot="1" x14ac:dyDescent="0.3">
      <c r="B20" s="21" t="s">
        <v>47</v>
      </c>
      <c r="C20" s="20"/>
      <c r="D20" s="22">
        <f>IF(ISNUMBER(D18),D19-D18+1,"")</f>
        <v>12</v>
      </c>
      <c r="E20" s="23">
        <f t="shared" ref="E20:O20" si="0">IF(ISNUMBER(E18),E19-E18+1,"")</f>
        <v>14</v>
      </c>
      <c r="F20" s="23">
        <f t="shared" si="0"/>
        <v>120</v>
      </c>
      <c r="G20" s="23">
        <f t="shared" si="0"/>
        <v>5</v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8" t="s">
        <v>48</v>
      </c>
      <c r="C22" s="25" t="s">
        <v>21</v>
      </c>
      <c r="D22" s="25" t="s">
        <v>23</v>
      </c>
      <c r="E22" s="25" t="s">
        <v>49</v>
      </c>
      <c r="F22" s="179" t="s">
        <v>50</v>
      </c>
      <c r="G22" s="179"/>
      <c r="H22" s="179"/>
      <c r="I22" s="179"/>
      <c r="J22" s="25" t="s">
        <v>21</v>
      </c>
      <c r="K22" s="25" t="s">
        <v>23</v>
      </c>
      <c r="L22" s="25" t="s">
        <v>49</v>
      </c>
      <c r="M22" s="179" t="s">
        <v>50</v>
      </c>
      <c r="N22" s="179"/>
      <c r="O22" s="179"/>
      <c r="P22" s="179"/>
    </row>
    <row r="23" spans="2:16" ht="13.5" customHeight="1" x14ac:dyDescent="0.25">
      <c r="B23" s="178"/>
      <c r="C23" s="84">
        <f>D18+5</f>
        <v>6776</v>
      </c>
      <c r="D23" s="84">
        <f>C23+2</f>
        <v>6778</v>
      </c>
      <c r="E23" s="84" t="s">
        <v>51</v>
      </c>
      <c r="F23" s="177" t="s">
        <v>185</v>
      </c>
      <c r="G23" s="177"/>
      <c r="H23" s="177"/>
      <c r="I23" s="177"/>
      <c r="J23" s="114"/>
      <c r="K23" s="114"/>
      <c r="L23" s="114" t="s">
        <v>52</v>
      </c>
      <c r="M23" s="177" t="s">
        <v>175</v>
      </c>
      <c r="N23" s="177"/>
      <c r="O23" s="177"/>
      <c r="P23" s="177"/>
    </row>
    <row r="24" spans="2:16" ht="13.5" customHeight="1" x14ac:dyDescent="0.25">
      <c r="B24" s="178"/>
      <c r="C24" s="84"/>
      <c r="D24" s="84"/>
      <c r="E24" s="84" t="s">
        <v>53</v>
      </c>
      <c r="F24" s="177" t="s">
        <v>175</v>
      </c>
      <c r="G24" s="177"/>
      <c r="H24" s="177"/>
      <c r="I24" s="177"/>
      <c r="J24" s="114"/>
      <c r="K24" s="114"/>
      <c r="L24" s="114" t="s">
        <v>54</v>
      </c>
      <c r="M24" s="177" t="s">
        <v>175</v>
      </c>
      <c r="N24" s="177"/>
      <c r="O24" s="177"/>
      <c r="P24" s="177"/>
    </row>
    <row r="25" spans="2:16" ht="13.5" customHeight="1" x14ac:dyDescent="0.25">
      <c r="B25" s="178"/>
      <c r="C25" s="84">
        <f>D23+1</f>
        <v>6779</v>
      </c>
      <c r="D25" s="84">
        <f>C25+3</f>
        <v>6782</v>
      </c>
      <c r="E25" s="84" t="s">
        <v>54</v>
      </c>
      <c r="F25" s="177" t="s">
        <v>187</v>
      </c>
      <c r="G25" s="177"/>
      <c r="H25" s="177"/>
      <c r="I25" s="177"/>
      <c r="J25" s="114"/>
      <c r="K25" s="114"/>
      <c r="L25" s="114" t="s">
        <v>53</v>
      </c>
      <c r="M25" s="177" t="s">
        <v>175</v>
      </c>
      <c r="N25" s="177"/>
      <c r="O25" s="177"/>
      <c r="P25" s="177"/>
    </row>
    <row r="26" spans="2:16" ht="13.5" customHeight="1" x14ac:dyDescent="0.25">
      <c r="B26" s="178"/>
      <c r="C26" s="84"/>
      <c r="D26" s="84"/>
      <c r="E26" s="84" t="s">
        <v>52</v>
      </c>
      <c r="F26" s="177" t="s">
        <v>175</v>
      </c>
      <c r="G26" s="177"/>
      <c r="H26" s="177"/>
      <c r="I26" s="177"/>
      <c r="J26" s="114"/>
      <c r="K26" s="114"/>
      <c r="L26" s="114" t="s">
        <v>51</v>
      </c>
      <c r="M26" s="177" t="s">
        <v>175</v>
      </c>
      <c r="N26" s="177"/>
      <c r="O26" s="177"/>
      <c r="P26" s="17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6" t="s">
        <v>55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4">
        <v>0.18402777777777779</v>
      </c>
      <c r="D30" s="95"/>
      <c r="E30" s="95"/>
      <c r="F30" s="95"/>
      <c r="G30" s="95"/>
      <c r="H30" s="95"/>
      <c r="I30" s="95"/>
      <c r="J30" s="95"/>
      <c r="K30" s="96"/>
      <c r="L30" s="95"/>
      <c r="M30" s="95"/>
      <c r="N30" s="95"/>
      <c r="O30" s="95">
        <v>0.20902777777777778</v>
      </c>
      <c r="P30" s="31">
        <f>SUM(C30:J30,L30:N30)</f>
        <v>0.18402777777777779</v>
      </c>
    </row>
    <row r="31" spans="2:16" ht="14.1" customHeight="1" x14ac:dyDescent="0.25">
      <c r="B31" s="26" t="s">
        <v>174</v>
      </c>
      <c r="C31" s="112">
        <v>0.18402777777777779</v>
      </c>
      <c r="D31" s="82">
        <v>0.21527777777777779</v>
      </c>
      <c r="E31" s="82"/>
      <c r="F31" s="82"/>
      <c r="G31" s="82"/>
      <c r="H31" s="82"/>
      <c r="I31" s="82"/>
      <c r="J31" s="82"/>
      <c r="K31" s="82">
        <v>2.013888888888889E-2</v>
      </c>
      <c r="L31" s="82"/>
      <c r="M31" s="82"/>
      <c r="N31" s="82"/>
      <c r="O31" s="97"/>
      <c r="P31" s="31">
        <f>SUM(C31:N31)</f>
        <v>0.41944444444444445</v>
      </c>
    </row>
    <row r="32" spans="2:16" ht="14.1" customHeight="1" x14ac:dyDescent="0.25">
      <c r="B32" s="26" t="s">
        <v>70</v>
      </c>
      <c r="C32" s="98">
        <v>0.18402777777777779</v>
      </c>
      <c r="D32" s="99">
        <v>3.125E-2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0.21527777777777779</v>
      </c>
    </row>
    <row r="33" spans="2:16" ht="14.1" customHeight="1" thickBot="1" x14ac:dyDescent="0.3">
      <c r="B33" s="26" t="s">
        <v>71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172</v>
      </c>
      <c r="C34" s="79">
        <f>C31-C32-C33</f>
        <v>0</v>
      </c>
      <c r="D34" s="79">
        <f t="shared" ref="D34:P34" si="1">D31-D32-D33</f>
        <v>0.18402777777777779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2.013888888888889E-2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0.20416666666666666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2" t="s">
        <v>72</v>
      </c>
      <c r="C36" s="165" t="s">
        <v>186</v>
      </c>
      <c r="D36" s="165"/>
      <c r="E36" s="165" t="s">
        <v>188</v>
      </c>
      <c r="F36" s="165"/>
      <c r="G36" s="165" t="s">
        <v>191</v>
      </c>
      <c r="H36" s="165"/>
      <c r="I36" s="165" t="s">
        <v>190</v>
      </c>
      <c r="J36" s="165"/>
      <c r="K36" s="161"/>
      <c r="L36" s="161"/>
      <c r="M36" s="161"/>
      <c r="N36" s="161"/>
      <c r="O36" s="161"/>
      <c r="P36" s="161"/>
    </row>
    <row r="37" spans="2:16" ht="18" customHeight="1" x14ac:dyDescent="0.25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73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 t="s">
        <v>192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40" t="s">
        <v>194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" customHeight="1" thickTop="1" thickBot="1" x14ac:dyDescent="0.3">
      <c r="B53" s="146" t="s">
        <v>171</v>
      </c>
      <c r="C53" s="147"/>
      <c r="D53" s="88"/>
      <c r="E53" s="88">
        <v>1.27</v>
      </c>
      <c r="F53" s="88"/>
      <c r="G53" s="150"/>
      <c r="H53" s="147"/>
      <c r="I53" s="147"/>
      <c r="J53" s="147"/>
      <c r="K53" s="147"/>
      <c r="L53" s="147"/>
      <c r="M53" s="147"/>
      <c r="N53" s="147"/>
      <c r="O53" s="147"/>
      <c r="P53" s="151"/>
    </row>
    <row r="54" spans="2:16" ht="14.1" customHeight="1" thickTop="1" thickBot="1" x14ac:dyDescent="0.3">
      <c r="B54" s="148" t="s">
        <v>170</v>
      </c>
      <c r="C54" s="149"/>
      <c r="D54" s="149"/>
      <c r="E54" s="149"/>
      <c r="F54" s="88">
        <v>1729</v>
      </c>
      <c r="G54" s="152"/>
      <c r="H54" s="153"/>
      <c r="I54" s="153"/>
      <c r="J54" s="153"/>
      <c r="K54" s="153"/>
      <c r="L54" s="153"/>
      <c r="M54" s="153"/>
      <c r="N54" s="153"/>
      <c r="O54" s="153"/>
      <c r="P54" s="154"/>
    </row>
    <row r="55" spans="2:16" ht="13.5" customHeight="1" thickTop="1" x14ac:dyDescent="0.25"/>
    <row r="56" spans="2:16" ht="17.25" customHeight="1" x14ac:dyDescent="0.25">
      <c r="B56" s="127" t="s">
        <v>74</v>
      </c>
      <c r="C56" s="12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28" t="s">
        <v>75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76</v>
      </c>
      <c r="O57" s="129"/>
      <c r="P57" s="132"/>
    </row>
    <row r="58" spans="2:16" ht="17.100000000000001" customHeight="1" x14ac:dyDescent="0.25">
      <c r="B58" s="133" t="s">
        <v>77</v>
      </c>
      <c r="C58" s="134"/>
      <c r="D58" s="135"/>
      <c r="E58" s="133" t="s">
        <v>78</v>
      </c>
      <c r="F58" s="134"/>
      <c r="G58" s="135"/>
      <c r="H58" s="134" t="s">
        <v>79</v>
      </c>
      <c r="I58" s="134"/>
      <c r="J58" s="134"/>
      <c r="K58" s="136" t="s">
        <v>80</v>
      </c>
      <c r="L58" s="134"/>
      <c r="M58" s="137"/>
      <c r="N58" s="138"/>
      <c r="O58" s="134"/>
      <c r="P58" s="139"/>
    </row>
    <row r="59" spans="2:16" ht="20.100000000000001" customHeight="1" x14ac:dyDescent="0.25">
      <c r="B59" s="115" t="s">
        <v>81</v>
      </c>
      <c r="C59" s="116"/>
      <c r="D59" s="35" t="b">
        <v>1</v>
      </c>
      <c r="E59" s="115" t="s">
        <v>82</v>
      </c>
      <c r="F59" s="116"/>
      <c r="G59" s="35" t="b">
        <v>1</v>
      </c>
      <c r="H59" s="123" t="s">
        <v>83</v>
      </c>
      <c r="I59" s="116"/>
      <c r="J59" s="35" t="b">
        <v>1</v>
      </c>
      <c r="K59" s="123" t="s">
        <v>84</v>
      </c>
      <c r="L59" s="116"/>
      <c r="M59" s="35" t="b">
        <v>1</v>
      </c>
      <c r="N59" s="124" t="s">
        <v>85</v>
      </c>
      <c r="O59" s="116"/>
      <c r="P59" s="35" t="b">
        <v>1</v>
      </c>
    </row>
    <row r="60" spans="2:16" ht="20.100000000000001" customHeight="1" x14ac:dyDescent="0.25">
      <c r="B60" s="115" t="s">
        <v>86</v>
      </c>
      <c r="C60" s="116"/>
      <c r="D60" s="35" t="b">
        <v>1</v>
      </c>
      <c r="E60" s="115" t="s">
        <v>87</v>
      </c>
      <c r="F60" s="116"/>
      <c r="G60" s="35" t="b">
        <v>1</v>
      </c>
      <c r="H60" s="123" t="s">
        <v>88</v>
      </c>
      <c r="I60" s="116"/>
      <c r="J60" s="35" t="b">
        <v>1</v>
      </c>
      <c r="K60" s="123" t="s">
        <v>89</v>
      </c>
      <c r="L60" s="116"/>
      <c r="M60" s="35" t="b">
        <v>1</v>
      </c>
      <c r="N60" s="124" t="s">
        <v>90</v>
      </c>
      <c r="O60" s="116"/>
      <c r="P60" s="35" t="b">
        <v>1</v>
      </c>
    </row>
    <row r="61" spans="2:16" ht="20.100000000000001" customHeight="1" x14ac:dyDescent="0.25">
      <c r="B61" s="115" t="s">
        <v>91</v>
      </c>
      <c r="C61" s="116"/>
      <c r="D61" s="35" t="b">
        <v>1</v>
      </c>
      <c r="E61" s="115" t="s">
        <v>92</v>
      </c>
      <c r="F61" s="116"/>
      <c r="G61" s="35" t="b">
        <v>1</v>
      </c>
      <c r="H61" s="123" t="s">
        <v>93</v>
      </c>
      <c r="I61" s="116"/>
      <c r="J61" s="35" t="b">
        <v>1</v>
      </c>
      <c r="K61" s="123" t="s">
        <v>94</v>
      </c>
      <c r="L61" s="116"/>
      <c r="M61" s="35" t="b">
        <v>1</v>
      </c>
      <c r="N61" s="124" t="s">
        <v>95</v>
      </c>
      <c r="O61" s="116"/>
      <c r="P61" s="35" t="b">
        <v>1</v>
      </c>
    </row>
    <row r="62" spans="2:16" ht="20.100000000000001" customHeight="1" x14ac:dyDescent="0.25">
      <c r="B62" s="123" t="s">
        <v>93</v>
      </c>
      <c r="C62" s="116"/>
      <c r="D62" s="35" t="b">
        <v>1</v>
      </c>
      <c r="E62" s="115" t="s">
        <v>96</v>
      </c>
      <c r="F62" s="116"/>
      <c r="G62" s="35" t="b">
        <v>1</v>
      </c>
      <c r="H62" s="123" t="s">
        <v>97</v>
      </c>
      <c r="I62" s="116"/>
      <c r="J62" s="35" t="b">
        <v>0</v>
      </c>
      <c r="K62" s="123" t="s">
        <v>98</v>
      </c>
      <c r="L62" s="116"/>
      <c r="M62" s="35" t="b">
        <v>1</v>
      </c>
      <c r="N62" s="124" t="s">
        <v>88</v>
      </c>
      <c r="O62" s="116"/>
      <c r="P62" s="35" t="b">
        <v>1</v>
      </c>
    </row>
    <row r="63" spans="2:16" ht="20.100000000000001" customHeight="1" x14ac:dyDescent="0.25">
      <c r="B63" s="123" t="s">
        <v>99</v>
      </c>
      <c r="C63" s="116"/>
      <c r="D63" s="35" t="b">
        <v>1</v>
      </c>
      <c r="E63" s="115" t="s">
        <v>100</v>
      </c>
      <c r="F63" s="116"/>
      <c r="G63" s="35" t="b">
        <v>1</v>
      </c>
      <c r="H63" s="41"/>
      <c r="I63" s="42"/>
      <c r="J63" s="43"/>
      <c r="K63" s="123" t="s">
        <v>101</v>
      </c>
      <c r="L63" s="116"/>
      <c r="M63" s="35" t="b">
        <v>1</v>
      </c>
      <c r="N63" s="124" t="s">
        <v>169</v>
      </c>
      <c r="O63" s="116"/>
      <c r="P63" s="35" t="b">
        <v>1</v>
      </c>
    </row>
    <row r="64" spans="2:16" ht="20.100000000000001" customHeight="1" x14ac:dyDescent="0.25">
      <c r="B64" s="123" t="s">
        <v>102</v>
      </c>
      <c r="C64" s="116"/>
      <c r="D64" s="35" t="b">
        <v>0</v>
      </c>
      <c r="E64" s="115" t="s">
        <v>103</v>
      </c>
      <c r="F64" s="116"/>
      <c r="G64" s="35" t="b">
        <v>1</v>
      </c>
      <c r="H64" s="44"/>
      <c r="I64" s="45"/>
      <c r="J64" s="46"/>
      <c r="K64" s="125" t="s">
        <v>104</v>
      </c>
      <c r="L64" s="126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15" t="s">
        <v>167</v>
      </c>
      <c r="F65" s="116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17" t="s">
        <v>110</v>
      </c>
      <c r="C69" s="117"/>
      <c r="D69" s="54"/>
      <c r="E69" s="54"/>
      <c r="F69" s="119" t="s">
        <v>111</v>
      </c>
      <c r="G69" s="121" t="s">
        <v>112</v>
      </c>
      <c r="H69" s="54"/>
      <c r="I69" s="117" t="s">
        <v>113</v>
      </c>
      <c r="J69" s="117"/>
      <c r="K69" s="54"/>
      <c r="L69" s="55" t="s">
        <v>105</v>
      </c>
      <c r="M69" s="56" t="s">
        <v>106</v>
      </c>
      <c r="N69" s="56" t="s">
        <v>107</v>
      </c>
      <c r="O69" s="56" t="s">
        <v>108</v>
      </c>
      <c r="P69" s="57" t="s">
        <v>109</v>
      </c>
    </row>
    <row r="70" spans="2:17" ht="9.9499999999999993" customHeight="1" thickBot="1" x14ac:dyDescent="0.25">
      <c r="B70" s="118"/>
      <c r="C70" s="118"/>
      <c r="D70" s="58"/>
      <c r="E70" s="59"/>
      <c r="F70" s="120"/>
      <c r="G70" s="122"/>
      <c r="H70" s="60"/>
      <c r="I70" s="118"/>
      <c r="J70" s="118"/>
      <c r="K70" s="54"/>
      <c r="L70" s="61" t="s">
        <v>114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115</v>
      </c>
      <c r="C71" s="65" t="s">
        <v>116</v>
      </c>
      <c r="D71" s="66" t="s">
        <v>117</v>
      </c>
      <c r="E71" s="67" t="s">
        <v>118</v>
      </c>
      <c r="F71" s="65" t="s">
        <v>116</v>
      </c>
      <c r="G71" s="90" t="s">
        <v>117</v>
      </c>
      <c r="H71" s="68"/>
      <c r="I71" s="69" t="s">
        <v>119</v>
      </c>
      <c r="J71" s="36">
        <v>0</v>
      </c>
      <c r="K71" s="70" t="s">
        <v>178</v>
      </c>
      <c r="L71" s="36">
        <v>0</v>
      </c>
      <c r="M71" s="69" t="s">
        <v>120</v>
      </c>
      <c r="N71" s="36">
        <v>0</v>
      </c>
      <c r="O71" s="71" t="s">
        <v>121</v>
      </c>
      <c r="P71" s="36">
        <v>0</v>
      </c>
      <c r="Q71" s="77"/>
    </row>
    <row r="72" spans="2:17" ht="20.100000000000001" customHeight="1" x14ac:dyDescent="0.25">
      <c r="B72" s="72" t="s">
        <v>122</v>
      </c>
      <c r="C72" s="37">
        <v>-151.66800000000001</v>
      </c>
      <c r="D72" s="37">
        <v>-152.87</v>
      </c>
      <c r="E72" s="186" t="s">
        <v>123</v>
      </c>
      <c r="F72" s="37">
        <v>22.2</v>
      </c>
      <c r="G72" s="37">
        <v>20.6</v>
      </c>
      <c r="H72" s="73"/>
      <c r="I72" s="69" t="s">
        <v>124</v>
      </c>
      <c r="J72" s="36">
        <v>0</v>
      </c>
      <c r="K72" s="70" t="s">
        <v>179</v>
      </c>
      <c r="L72" s="36">
        <v>0</v>
      </c>
      <c r="M72" s="70" t="s">
        <v>125</v>
      </c>
      <c r="N72" s="36">
        <v>0</v>
      </c>
      <c r="O72" s="70" t="s">
        <v>176</v>
      </c>
      <c r="P72" s="36">
        <v>0</v>
      </c>
      <c r="Q72" s="77">
        <v>0</v>
      </c>
    </row>
    <row r="73" spans="2:17" ht="20.100000000000001" customHeight="1" x14ac:dyDescent="0.25">
      <c r="B73" s="72" t="s">
        <v>126</v>
      </c>
      <c r="C73" s="37">
        <v>-134.05000000000001</v>
      </c>
      <c r="D73" s="37">
        <v>-136.25700000000001</v>
      </c>
      <c r="E73" s="187" t="s">
        <v>127</v>
      </c>
      <c r="F73" s="188">
        <v>25</v>
      </c>
      <c r="G73" s="188">
        <v>30</v>
      </c>
      <c r="H73" s="73"/>
      <c r="I73" s="69" t="s">
        <v>128</v>
      </c>
      <c r="J73" s="36">
        <v>0</v>
      </c>
      <c r="K73" s="70" t="s">
        <v>129</v>
      </c>
      <c r="L73" s="36">
        <v>0</v>
      </c>
      <c r="M73" s="70" t="s">
        <v>130</v>
      </c>
      <c r="N73" s="36">
        <v>0</v>
      </c>
      <c r="O73" s="70" t="s">
        <v>177</v>
      </c>
      <c r="P73" s="36">
        <v>0</v>
      </c>
      <c r="Q73" s="77">
        <v>1</v>
      </c>
    </row>
    <row r="74" spans="2:17" ht="20.100000000000001" customHeight="1" x14ac:dyDescent="0.25">
      <c r="B74" s="72" t="s">
        <v>131</v>
      </c>
      <c r="C74" s="37">
        <v>-204.833</v>
      </c>
      <c r="D74" s="37">
        <v>-205.09700000000001</v>
      </c>
      <c r="E74" s="187" t="s">
        <v>132</v>
      </c>
      <c r="F74" s="189">
        <v>20</v>
      </c>
      <c r="G74" s="189">
        <v>20</v>
      </c>
      <c r="H74" s="73"/>
      <c r="I74" s="69" t="s">
        <v>133</v>
      </c>
      <c r="J74" s="36">
        <v>0</v>
      </c>
      <c r="K74" s="70" t="s">
        <v>134</v>
      </c>
      <c r="L74" s="36">
        <v>0</v>
      </c>
      <c r="M74" s="69" t="s">
        <v>135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136</v>
      </c>
      <c r="C75" s="37">
        <v>-112.005</v>
      </c>
      <c r="D75" s="37">
        <v>-113.11499999999999</v>
      </c>
      <c r="E75" s="187" t="s">
        <v>137</v>
      </c>
      <c r="F75" s="189">
        <v>50</v>
      </c>
      <c r="G75" s="189">
        <v>50</v>
      </c>
      <c r="H75" s="74"/>
      <c r="I75" s="69" t="s">
        <v>138</v>
      </c>
      <c r="J75" s="36">
        <v>0</v>
      </c>
      <c r="K75" s="70" t="s">
        <v>139</v>
      </c>
      <c r="L75" s="36">
        <v>0</v>
      </c>
      <c r="M75" s="69" t="s">
        <v>140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141</v>
      </c>
      <c r="C76" s="37">
        <v>25.713999999999999</v>
      </c>
      <c r="D76" s="37">
        <v>23.751000000000001</v>
      </c>
      <c r="E76" s="187" t="s">
        <v>142</v>
      </c>
      <c r="F76" s="189">
        <v>50</v>
      </c>
      <c r="G76" s="189">
        <v>50</v>
      </c>
      <c r="H76" s="74"/>
      <c r="I76" s="69" t="s">
        <v>143</v>
      </c>
      <c r="J76" s="36">
        <v>0</v>
      </c>
      <c r="K76" s="69" t="s">
        <v>144</v>
      </c>
      <c r="L76" s="36">
        <v>0</v>
      </c>
      <c r="M76" s="70" t="s">
        <v>145</v>
      </c>
      <c r="N76" s="36">
        <v>0</v>
      </c>
      <c r="O76" s="54"/>
      <c r="P76" s="54"/>
    </row>
    <row r="77" spans="2:17" ht="20.100000000000001" customHeight="1" x14ac:dyDescent="0.25">
      <c r="B77" s="72" t="s">
        <v>146</v>
      </c>
      <c r="C77" s="37">
        <v>30.367000000000001</v>
      </c>
      <c r="D77" s="37">
        <v>28.227</v>
      </c>
      <c r="E77" s="187" t="s">
        <v>147</v>
      </c>
      <c r="F77" s="189">
        <v>190</v>
      </c>
      <c r="G77" s="189">
        <v>190</v>
      </c>
      <c r="H77" s="73"/>
      <c r="I77" s="69" t="s">
        <v>148</v>
      </c>
      <c r="J77" s="36">
        <v>0</v>
      </c>
      <c r="K77" s="69" t="s">
        <v>149</v>
      </c>
      <c r="L77" s="36">
        <v>0</v>
      </c>
      <c r="M77" s="70" t="s">
        <v>150</v>
      </c>
      <c r="N77" s="36">
        <v>0</v>
      </c>
      <c r="O77" s="54"/>
      <c r="P77" s="54"/>
    </row>
    <row r="78" spans="2:17" ht="20.100000000000001" customHeight="1" x14ac:dyDescent="0.25">
      <c r="B78" s="72" t="s">
        <v>151</v>
      </c>
      <c r="C78" s="37">
        <v>22.116</v>
      </c>
      <c r="D78" s="37">
        <v>20.225000000000001</v>
      </c>
      <c r="E78" s="187" t="s">
        <v>152</v>
      </c>
      <c r="F78" s="190"/>
      <c r="G78" s="190"/>
      <c r="H78" s="73"/>
      <c r="I78" s="70" t="s">
        <v>153</v>
      </c>
      <c r="J78" s="36">
        <v>0</v>
      </c>
      <c r="K78" s="69" t="s">
        <v>154</v>
      </c>
      <c r="L78" s="36">
        <v>0</v>
      </c>
      <c r="M78" s="75" t="s">
        <v>155</v>
      </c>
      <c r="N78" s="36">
        <v>0</v>
      </c>
      <c r="O78" s="54"/>
      <c r="P78" s="54"/>
    </row>
    <row r="79" spans="2:17" ht="20.100000000000001" customHeight="1" x14ac:dyDescent="0.25">
      <c r="B79" s="72" t="s">
        <v>156</v>
      </c>
      <c r="C79" s="37">
        <v>23.062000000000001</v>
      </c>
      <c r="D79" s="37">
        <v>21.132000000000001</v>
      </c>
      <c r="E79" s="186" t="s">
        <v>157</v>
      </c>
      <c r="F79" s="37">
        <v>20.5</v>
      </c>
      <c r="G79" s="37">
        <v>15.2</v>
      </c>
      <c r="H79" s="73"/>
      <c r="I79" s="70" t="s">
        <v>158</v>
      </c>
      <c r="J79" s="36">
        <v>0</v>
      </c>
      <c r="K79" s="70" t="s">
        <v>159</v>
      </c>
      <c r="L79" s="36">
        <v>0</v>
      </c>
      <c r="M79" s="70" t="s">
        <v>160</v>
      </c>
      <c r="N79" s="36">
        <v>0</v>
      </c>
      <c r="O79" s="53"/>
      <c r="P79" s="53"/>
    </row>
    <row r="80" spans="2:17" ht="20.100000000000001" customHeight="1" x14ac:dyDescent="0.25">
      <c r="B80" s="76" t="s">
        <v>161</v>
      </c>
      <c r="C80" s="191">
        <v>1.6699999999999999E-5</v>
      </c>
      <c r="D80" s="191">
        <v>1.6900000000000001E-5</v>
      </c>
      <c r="E80" s="187" t="s">
        <v>162</v>
      </c>
      <c r="F80" s="188">
        <v>32.799999999999997</v>
      </c>
      <c r="G80" s="188">
        <v>58.2</v>
      </c>
      <c r="H80" s="73"/>
      <c r="I80" s="70" t="s">
        <v>163</v>
      </c>
      <c r="J80" s="36">
        <v>0</v>
      </c>
      <c r="K80" s="69" t="s">
        <v>164</v>
      </c>
      <c r="L80" s="36">
        <v>0</v>
      </c>
      <c r="M80" s="70" t="s">
        <v>165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0" t="s">
        <v>166</v>
      </c>
      <c r="C84" s="170"/>
    </row>
    <row r="85" spans="2:16" ht="15" customHeight="1" x14ac:dyDescent="0.25">
      <c r="B85" s="171" t="s">
        <v>181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 x14ac:dyDescent="0.25">
      <c r="B86" s="174" t="s">
        <v>189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 x14ac:dyDescent="0.2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25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 x14ac:dyDescent="0.25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 x14ac:dyDescent="0.25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 x14ac:dyDescent="0.2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 x14ac:dyDescent="0.25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2"/>
    </row>
    <row r="94" spans="2:16" ht="15" customHeight="1" x14ac:dyDescent="0.25">
      <c r="B94" s="180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</row>
    <row r="95" spans="2:16" ht="15" customHeigh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2"/>
    </row>
    <row r="96" spans="2:16" ht="15" customHeigh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2:16" ht="15" customHeigh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2"/>
    </row>
    <row r="98" spans="2:16" ht="15" customHeigh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</row>
    <row r="99" spans="2:16" ht="15" customHeight="1" x14ac:dyDescent="0.25"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2024-03-27T02:20:27Z</dcterms:modified>
</cp:coreProperties>
</file>