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<sst xmlns="http://schemas.openxmlformats.org/spreadsheetml/2006/main" count="218" uniqueCount="197">
  <si>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</si>
  <si>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</si>
  <si>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</si>
  <si>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</si>
  <si>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</si>
  <si>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</si>
  <si>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</si>
  <si>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</si>
  <si>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</si>
  <si>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</si>
  <si>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</si>
  <si>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</si>
  <si>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</si>
  <si>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</si>
  <si>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</si>
  <si>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</si>
  <si>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</si>
  <si>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</si>
  <si>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</si>
  <si>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</si>
  <si>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</si>
  <si>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</si>
  <si>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</si>
  <si>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</si>
  <si>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</si>
  <si>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</si>
  <si>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</si>
  <si>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</si>
  <si>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</si>
  <si>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</si>
  <si>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</si>
  <si>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</si>
  <si>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</si>
  <si>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</si>
  <si>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</si>
  <si>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</si>
  <si>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</si>
  <si>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</si>
  <si>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</si>
  <si>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</si>
  <si>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</si>
  <si>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</si>
  <si>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</si>
  <si>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</si>
  <si>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</si>
  <si>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</si>
  <si>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</si>
  <si>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</si>
  <si>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</si>
  <si>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</si>
  <si>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</si>
  <si>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</si>
  <si>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</si>
  <si>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</si>
  <si>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</si>
  <si>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</si>
  <si>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</si>
  <si>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</si>
  <si>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</si>
  <si>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</si>
  <si>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</si>
  <si>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</si>
  <si>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</si>
  <si>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</si>
  <si>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</si>
  <si>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</si>
  <si>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</si>
  <si>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</si>
  <si>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</si>
  <si>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</si>
  <si>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</si>
  <si>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</si>
  <si>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</si>
  <si>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</si>
  <si>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</si>
  <si>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</si>
  <si>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</si>
  <si>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</si>
  <si>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</si>
  <si>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</si>
  <si>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</si>
  <si>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</si>
  <si>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</si>
  <si>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</si>
  <si>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</si>
  <si>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</si>
  <si>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</si>
  <si>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</si>
  <si>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</si>
  <si>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</si>
  <si>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</si>
  <si>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</si>
  <si>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</si>
  <si>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</si>
  <si>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</si>
  <si>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</si>
  <si>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</si>
  <si>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</si>
  <si>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</si>
  <si>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</si>
  <si>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</si>
  <si>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</si>
  <si>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</si>
  <si>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</si>
  <si>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</si>
  <si>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</si>
  <si>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</si>
  <si>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</si>
  <si>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</si>
  <si>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</si>
  <si>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</si>
  <si>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</si>
  <si>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</si>
  <si>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</si>
  <si>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</si>
  <si>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</si>
  <si>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</si>
  <si>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</si>
  <si>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</si>
  <si>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</si>
  <si>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</si>
  <si>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</si>
  <si>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</si>
  <si>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</si>
  <si>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</si>
  <si>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</si>
  <si>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</si>
  <si>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</si>
  <si>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</si>
  <si>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</si>
  <si>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</si>
  <si>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</si>
  <si>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</si>
  <si>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</si>
  <si>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</si>
  <si>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</si>
  <si>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</si>
  <si>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</si>
  <si>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</si>
  <si>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</si>
  <si>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</si>
  <si>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</si>
  <si>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</si>
  <si>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</si>
  <si>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</si>
  <si>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</si>
  <si>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</si>
  <si>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</si>
  <si>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</si>
  <si>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</si>
  <si>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</si>
  <si>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</si>
  <si>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</si>
  <si>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</si>
  <si>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</si>
  <si>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</si>
  <si>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</si>
  <si>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</si>
  <si>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</si>
  <si>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</si>
  <si>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</si>
  <si>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</si>
  <si>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</si>
  <si>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</si>
  <si>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</si>
  <si>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</si>
  <si>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</si>
  <si>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</si>
  <si>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</si>
  <si>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</si>
  <si>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</si>
  <si>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</si>
  <si>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</si>
  <si>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</si>
  <si>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</si>
  <si>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</si>
  <si>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</si>
  <si>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</si>
  <si>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</si>
  <si>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</si>
  <si>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임상규</t>
    <phoneticPr fontId="3" type="noConversion"/>
  </si>
  <si>
    <t>2) 돔에어콘 가스 부족으로 정상동작하지 않아, 완전 OFF</t>
    <phoneticPr fontId="3" type="noConversion"/>
  </si>
  <si>
    <t>1) 월령으로 인한 방풍막 연결</t>
    <phoneticPr fontId="3" type="noConversion"/>
  </si>
  <si>
    <t>ENG-KSP</t>
    <phoneticPr fontId="3" type="noConversion"/>
  </si>
  <si>
    <t>BLG</t>
    <phoneticPr fontId="3" type="noConversion"/>
  </si>
  <si>
    <t>ALL</t>
    <phoneticPr fontId="3" type="noConversion"/>
  </si>
  <si>
    <t>NE</t>
    <phoneticPr fontId="3" type="noConversion"/>
  </si>
  <si>
    <t>AUX KMTNet Controls 프로그램이 실행이 되지않아 하여 저녁 TMT 미촬영</t>
    <phoneticPr fontId="3" type="noConversion"/>
  </si>
  <si>
    <t>NE</t>
    <phoneticPr fontId="3" type="noConversion"/>
  </si>
  <si>
    <r>
      <t>C_006329-</t>
    </r>
    <r>
      <rPr>
        <sz val="8"/>
        <rFont val="맑은 고딕"/>
        <family val="2"/>
        <scheme val="minor"/>
      </rPr>
      <t>006355</t>
    </r>
    <phoneticPr fontId="3" type="noConversion"/>
  </si>
  <si>
    <r>
      <t>C_006362-</t>
    </r>
    <r>
      <rPr>
        <sz val="8"/>
        <rFont val="맑은 고딕"/>
        <family val="2"/>
        <scheme val="minor"/>
      </rPr>
      <t>006367</t>
    </r>
    <phoneticPr fontId="3" type="noConversion"/>
  </si>
  <si>
    <r>
      <t>C_006394-</t>
    </r>
    <r>
      <rPr>
        <sz val="8"/>
        <rFont val="맑은 고딕"/>
        <family val="2"/>
        <scheme val="minor"/>
      </rPr>
      <t>006399</t>
    </r>
    <phoneticPr fontId="3" type="noConversion"/>
  </si>
  <si>
    <t>4) 관측 중 외부CCTV 연결 끊김</t>
    <phoneticPr fontId="3" type="noConversion"/>
  </si>
  <si>
    <t>[01:02]짙은구름으로 인한 관측중단 및 대기 / [01:23]관측재개</t>
    <phoneticPr fontId="3" type="noConversion"/>
  </si>
  <si>
    <t>[23:13]짙은구름으로 관측중단 및 대기 [23:52]관측재개</t>
    <phoneticPr fontId="3" type="noConversion"/>
  </si>
  <si>
    <t>3) 관측 전 AUX컴퓨터의 KMTNet Controls 프로그램 실행이 되지 않아 Old version 사용하여 관측진행 중 차연구원님에 의해 기존 프로그램 해결</t>
    <phoneticPr fontId="3" type="noConversion"/>
  </si>
  <si>
    <t>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</si>
</sst>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6" fillId="2" borderId="1" xfId="0" applyNumberFormat="1" applyFont="1" applyFill="1" applyBorder="1" applyAlignment="1" applyProtection="1">
      <alignment horizontal="center" vertical="center"/>
      <protection locked="0"/>
    </xf>
    <xf numFmtId="178" fontId="36" fillId="2" borderId="1" xfId="0" applyNumberFormat="1" applyFont="1" applyFill="1" applyBorder="1" applyAlignment="1" applyProtection="1">
      <alignment horizontal="center" vertical="center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178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4" borderId="1" xfId="0" applyFont="1" applyFill="1" applyBorder="1" applyAlignment="1" applyProtection="1">
      <alignment horizontal="center" vertical="center"/>
    </xf>
    <xf numFmtId="177" fontId="39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11" borderId="50" xfId="0" applyFont="1" applyFill="1" applyBorder="1" applyAlignment="1" applyProtection="1">
      <alignment horizontal="center" vertical="center"/>
      <protection locked="0"/>
    </xf>
    <xf numFmtId="0" fontId="37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177" fontId="36" fillId="6" borderId="15" xfId="0" applyNumberFormat="1" applyFont="1" applyFill="1" applyBorder="1" applyAlignment="1" applyProtection="1">
      <alignment horizontal="center" vertical="center"/>
      <protection locked="0"/>
    </xf>
    <xf numFmtId="177" fontId="36" fillId="6" borderId="1" xfId="0" applyNumberFormat="1" applyFont="1" applyFill="1" applyBorder="1" applyAlignment="1" applyProtection="1">
      <alignment horizontal="center" vertical="center"/>
      <protection locked="0"/>
    </xf>
    <xf numFmtId="177" fontId="36" fillId="0" borderId="1" xfId="0" applyNumberFormat="1" applyFont="1" applyFill="1" applyBorder="1" applyProtection="1">
      <alignment vertical="center"/>
    </xf>
    <xf numFmtId="177" fontId="36" fillId="2" borderId="16" xfId="0" applyNumberFormat="1" applyFont="1" applyFill="1" applyBorder="1" applyAlignment="1" applyProtection="1">
      <alignment horizontal="center" vertical="center"/>
      <protection locked="0"/>
    </xf>
    <xf numFmtId="177" fontId="36" fillId="7" borderId="15" xfId="0" applyNumberFormat="1" applyFont="1" applyFill="1" applyBorder="1" applyAlignment="1" applyProtection="1">
      <alignment horizontal="center" vertical="center"/>
      <protection locked="0"/>
    </xf>
    <xf numFmtId="177" fontId="36" fillId="7" borderId="1" xfId="0" applyNumberFormat="1" applyFont="1" applyFill="1" applyBorder="1" applyAlignment="1" applyProtection="1">
      <alignment horizontal="center" vertical="center"/>
      <protection locked="0"/>
    </xf>
    <xf numFmtId="177" fontId="36" fillId="7" borderId="16" xfId="0" applyNumberFormat="1" applyFont="1" applyFill="1" applyBorder="1" applyAlignment="1" applyProtection="1">
      <alignment horizontal="center" vertical="center"/>
      <protection locked="0"/>
    </xf>
    <xf numFmtId="177" fontId="36" fillId="8" borderId="18" xfId="0" applyNumberFormat="1" applyFont="1" applyFill="1" applyBorder="1" applyAlignment="1" applyProtection="1">
      <alignment horizontal="center" vertical="center"/>
      <protection locked="0"/>
    </xf>
    <xf numFmtId="177" fontId="36" fillId="8" borderId="19" xfId="0" applyNumberFormat="1" applyFont="1" applyFill="1" applyBorder="1" applyAlignment="1" applyProtection="1">
      <alignment horizontal="center" vertical="center"/>
      <protection locked="0"/>
    </xf>
    <xf numFmtId="177" fontId="36" fillId="8" borderId="20" xfId="0" applyNumberFormat="1" applyFont="1" applyFill="1" applyBorder="1" applyAlignment="1" applyProtection="1">
      <alignment horizontal="center" vertical="center"/>
      <protection locked="0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Protection="1">
      <alignment vertical="center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2" borderId="2" xfId="0" applyFont="1" applyFill="1" applyBorder="1" applyAlignment="1" applyProtection="1">
      <alignment horizontal="center" vertical="center"/>
      <protection locked="0"/>
    </xf>
    <xf numFmtId="177" fontId="38" fillId="2" borderId="2" xfId="0" applyNumberFormat="1" applyFont="1" applyFill="1" applyBorder="1" applyAlignment="1" applyProtection="1">
      <alignment horizontal="center" vertical="center"/>
      <protection locked="0"/>
    </xf>
    <xf numFmtId="178" fontId="38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Protection="1">
      <alignment vertical="center"/>
    </xf>
    <xf numFmtId="177" fontId="36" fillId="2" borderId="15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center"/>
    </xf>
    <xf numFmtId="0" fontId="42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8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4" fillId="0" borderId="26" xfId="0" applyFont="1" applyBorder="1" applyAlignment="1" applyProtection="1">
      <alignment horizontal="left" vertical="center"/>
      <protection locked="0"/>
    </xf>
    <xf numFmtId="0" fontId="44" fillId="0" borderId="0" xfId="0" applyFont="1" applyBorder="1" applyAlignment="1" applyProtection="1">
      <alignment horizontal="left" vertical="center"/>
      <protection locked="0"/>
    </xf>
    <xf numFmtId="0" fontId="44" fillId="0" borderId="27" xfId="0" applyFont="1" applyBorder="1" applyAlignment="1" applyProtection="1">
      <alignment horizontal="left"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8" fillId="9" borderId="1" xfId="0" applyFont="1" applyFill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3" sqref="C3:D3"/>
    </sheetView>
  </sheetViews>
  <sheetFormatPr defaultColWidth="0" defaultRowHeight="11.25" zeroHeight="1" x14ac:dyDescent="0.25"/>
  <cols>
    <col min="1" max="1" width="0.7109375" style="42" customWidth="1"/>
    <col min="2" max="2" width="7.7109375" style="42" customWidth="1"/>
    <col min="3" max="16" width="6.7109375" style="42" customWidth="1"/>
    <col min="17" max="17" width="0.7109375" style="42" customWidth="1"/>
    <col min="18" max="18" width="9.140625" style="42" hidden="1" customWidth="1"/>
    <col min="19" max="16384" width="9.140625" style="42" hidden="1"/>
  </cols>
  <sheetData>
    <row r="1" spans="2:16" ht="13.5" customHeight="1" x14ac:dyDescent="0.25"/>
    <row r="2" spans="2:16" ht="14.25" customHeight="1" thickBot="1" x14ac:dyDescent="0.3">
      <c r="B2" s="176" t="s">
        <v>0</v>
      </c>
      <c r="C2" s="17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77">
        <v>45375</v>
      </c>
      <c r="D3" s="178"/>
      <c r="E3" s="1"/>
      <c r="F3" s="1"/>
      <c r="G3" s="1"/>
      <c r="H3" s="1"/>
      <c r="I3" s="1"/>
      <c r="J3" s="1"/>
      <c r="K3" s="43" t="s">
        <v>2</v>
      </c>
      <c r="L3" s="179">
        <f>(P31-(P32+P33))/P31*100</f>
        <v>90.033222591362119</v>
      </c>
      <c r="M3" s="179"/>
      <c r="N3" s="43" t="s">
        <v>3</v>
      </c>
      <c r="O3" s="179">
        <f>(P31-P33)/P31*100</f>
        <v>100</v>
      </c>
      <c r="P3" s="179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4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6" t="s">
        <v>6</v>
      </c>
      <c r="C7" s="17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92">
        <v>0.74652777777777779</v>
      </c>
      <c r="D9" s="88">
        <v>2.4500000000000002</v>
      </c>
      <c r="E9" s="88">
        <v>15.6</v>
      </c>
      <c r="F9" s="88">
        <v>70</v>
      </c>
      <c r="G9" s="89" t="s">
        <v>186</v>
      </c>
      <c r="H9" s="90">
        <v>2.2999999999999998</v>
      </c>
      <c r="I9" s="119">
        <v>100</v>
      </c>
      <c r="J9" s="91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ht="14.25" customHeight="1" x14ac:dyDescent="0.25">
      <c r="B10" s="25" t="s">
        <v>22</v>
      </c>
      <c r="C10" s="109">
        <v>0.9375</v>
      </c>
      <c r="D10" s="90">
        <v>2.33</v>
      </c>
      <c r="E10" s="90">
        <v>14.7</v>
      </c>
      <c r="F10" s="90">
        <v>55</v>
      </c>
      <c r="G10" s="119" t="s">
        <v>188</v>
      </c>
      <c r="H10" s="90">
        <v>1.9</v>
      </c>
      <c r="I10" s="110"/>
      <c r="J10" s="91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ht="14.25" customHeight="1" thickBot="1" x14ac:dyDescent="0.3">
      <c r="B11" s="9" t="s">
        <v>23</v>
      </c>
      <c r="C11" s="114">
        <v>0.16458333333333333</v>
      </c>
      <c r="D11" s="115">
        <v>1.58</v>
      </c>
      <c r="E11" s="115">
        <v>14.5</v>
      </c>
      <c r="F11" s="115">
        <v>55</v>
      </c>
      <c r="G11" s="119" t="s">
        <v>196</v>
      </c>
      <c r="H11" s="115">
        <v>4.5999999999999996</v>
      </c>
      <c r="I11" s="116"/>
      <c r="J11" s="91">
        <f>IF(L11, 1, 0) + IF(M11, 2, 0) + IF(N11, 4, 0) + IF(O11, 8, 0) + IF(P11, 16, 0)</f>
        <v>9</v>
      </c>
      <c r="K11" s="8" t="b">
        <v>0</v>
      </c>
      <c r="L11" s="8" t="b">
        <v>1</v>
      </c>
      <c r="M11" s="8" t="b">
        <v>0</v>
      </c>
      <c r="N11" s="8" t="b">
        <v>0</v>
      </c>
      <c r="O11" s="8" t="b">
        <v>1</v>
      </c>
      <c r="P11" s="8" t="b">
        <v>0</v>
      </c>
    </row>
    <row r="12" spans="2:16" ht="14.25" customHeight="1" thickBot="1" x14ac:dyDescent="0.3">
      <c r="B12" s="10" t="s">
        <v>24</v>
      </c>
      <c r="C12" s="11">
        <f>(24-C9)+C11</f>
        <v>23.418055555555554</v>
      </c>
      <c r="D12" s="12">
        <f>AVERAGE(D9:D11)</f>
        <v>2.12</v>
      </c>
      <c r="E12" s="12">
        <f>AVERAGE(E9:E11)</f>
        <v>14.933333333333332</v>
      </c>
      <c r="F12" s="13">
        <f>AVERAGE(F9:F11)</f>
        <v>60</v>
      </c>
      <c r="G12" s="14"/>
      <c r="H12" s="15">
        <f>AVERAGE(H9:H11)</f>
        <v>2.9333333333333331</v>
      </c>
      <c r="I12" s="16"/>
      <c r="J12" s="17">
        <f>AVERAGE(J9:J11)</f>
        <v>6.333333333333333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6" t="s">
        <v>25</v>
      </c>
      <c r="C14" s="17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8" t="s">
        <v>41</v>
      </c>
      <c r="D16" s="98" t="s">
        <v>42</v>
      </c>
      <c r="E16" s="111" t="s">
        <v>183</v>
      </c>
      <c r="F16" s="111" t="s">
        <v>184</v>
      </c>
      <c r="G16" s="98" t="s">
        <v>185</v>
      </c>
      <c r="H16" s="98"/>
      <c r="I16" s="98"/>
      <c r="J16" s="98"/>
      <c r="K16" s="98"/>
      <c r="L16" s="98"/>
      <c r="M16" s="98"/>
      <c r="N16" s="98"/>
      <c r="O16" s="98"/>
      <c r="P16" s="98" t="s">
        <v>43</v>
      </c>
    </row>
    <row r="17" spans="2:16" ht="14.1" customHeight="1" x14ac:dyDescent="0.25">
      <c r="B17" s="25" t="s">
        <v>44</v>
      </c>
      <c r="C17" s="112">
        <v>0.73402777777777783</v>
      </c>
      <c r="D17" s="112">
        <v>0.73541666666666661</v>
      </c>
      <c r="E17" s="112">
        <v>0.74652777777777779</v>
      </c>
      <c r="F17" s="112">
        <v>0.99444444444444446</v>
      </c>
      <c r="G17" s="112">
        <v>0.16458333333333333</v>
      </c>
      <c r="H17" s="112"/>
      <c r="I17" s="112"/>
      <c r="J17" s="112"/>
      <c r="K17" s="112"/>
      <c r="L17" s="112"/>
      <c r="M17" s="112"/>
      <c r="N17" s="112"/>
      <c r="O17" s="112"/>
      <c r="P17" s="112">
        <v>0.16874999999999998</v>
      </c>
    </row>
    <row r="18" spans="2:16" ht="14.1" customHeight="1" x14ac:dyDescent="0.25">
      <c r="B18" s="25" t="s">
        <v>45</v>
      </c>
      <c r="C18" s="111">
        <v>6217</v>
      </c>
      <c r="D18" s="111">
        <f>C18+1</f>
        <v>6218</v>
      </c>
      <c r="E18" s="111">
        <f>D19+1</f>
        <v>6223</v>
      </c>
      <c r="F18" s="111">
        <f>E19+1</f>
        <v>6368</v>
      </c>
      <c r="G18" s="111">
        <f>F19+1</f>
        <v>6472</v>
      </c>
      <c r="H18" s="111"/>
      <c r="I18" s="111"/>
      <c r="J18" s="111"/>
      <c r="K18" s="111"/>
      <c r="L18" s="111"/>
      <c r="M18" s="111"/>
      <c r="N18" s="111"/>
      <c r="O18" s="111"/>
      <c r="P18" s="111">
        <v>6477</v>
      </c>
    </row>
    <row r="19" spans="2:16" ht="14.1" customHeight="1" thickBot="1" x14ac:dyDescent="0.3">
      <c r="B19" s="9" t="s">
        <v>46</v>
      </c>
      <c r="C19" s="118"/>
      <c r="D19" s="111">
        <v>6222</v>
      </c>
      <c r="E19" s="113">
        <v>6367</v>
      </c>
      <c r="F19" s="113">
        <v>6471</v>
      </c>
      <c r="G19" s="113">
        <v>6476</v>
      </c>
      <c r="H19" s="113"/>
      <c r="I19" s="113"/>
      <c r="J19" s="113"/>
      <c r="K19" s="113"/>
      <c r="L19" s="113"/>
      <c r="M19" s="113"/>
      <c r="N19" s="111"/>
      <c r="O19" s="111"/>
      <c r="P19" s="118"/>
    </row>
    <row r="20" spans="2:16" ht="14.1" customHeight="1" thickBot="1" x14ac:dyDescent="0.3">
      <c r="B20" s="21" t="s">
        <v>47</v>
      </c>
      <c r="C20" s="20"/>
      <c r="D20" s="22">
        <f>IF(ISNUMBER(D18),D19-D18+1,"")</f>
        <v>5</v>
      </c>
      <c r="E20" s="23">
        <f t="shared" ref="E20:O20" si="0">IF(ISNUMBER(E18),E19-E18+1,"")</f>
        <v>145</v>
      </c>
      <c r="F20" s="23">
        <f t="shared" si="0"/>
        <v>104</v>
      </c>
      <c r="G20" s="23">
        <f t="shared" si="0"/>
        <v>5</v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8" t="s">
        <v>48</v>
      </c>
      <c r="C22" s="25" t="s">
        <v>21</v>
      </c>
      <c r="D22" s="25" t="s">
        <v>23</v>
      </c>
      <c r="E22" s="25" t="s">
        <v>49</v>
      </c>
      <c r="F22" s="189" t="s">
        <v>50</v>
      </c>
      <c r="G22" s="189"/>
      <c r="H22" s="189"/>
      <c r="I22" s="189"/>
      <c r="J22" s="25" t="s">
        <v>21</v>
      </c>
      <c r="K22" s="25" t="s">
        <v>23</v>
      </c>
      <c r="L22" s="25" t="s">
        <v>49</v>
      </c>
      <c r="M22" s="189" t="s">
        <v>50</v>
      </c>
      <c r="N22" s="189"/>
      <c r="O22" s="189"/>
      <c r="P22" s="189"/>
    </row>
    <row r="23" spans="2:16" ht="13.5" customHeight="1" x14ac:dyDescent="0.25">
      <c r="B23" s="188"/>
      <c r="C23" s="89"/>
      <c r="D23" s="89"/>
      <c r="E23" s="89" t="s">
        <v>51</v>
      </c>
      <c r="F23" s="187" t="s">
        <v>175</v>
      </c>
      <c r="G23" s="187"/>
      <c r="H23" s="187"/>
      <c r="I23" s="187"/>
      <c r="J23" s="119"/>
      <c r="K23" s="119"/>
      <c r="L23" s="119" t="s">
        <v>52</v>
      </c>
      <c r="M23" s="187" t="s">
        <v>175</v>
      </c>
      <c r="N23" s="187"/>
      <c r="O23" s="187"/>
      <c r="P23" s="187"/>
    </row>
    <row r="24" spans="2:16" ht="13.5" customHeight="1" x14ac:dyDescent="0.25">
      <c r="B24" s="188"/>
      <c r="C24" s="89"/>
      <c r="D24" s="89"/>
      <c r="E24" s="89" t="s">
        <v>53</v>
      </c>
      <c r="F24" s="187" t="s">
        <v>175</v>
      </c>
      <c r="G24" s="187"/>
      <c r="H24" s="187"/>
      <c r="I24" s="187"/>
      <c r="J24" s="119"/>
      <c r="K24" s="119"/>
      <c r="L24" s="119" t="s">
        <v>54</v>
      </c>
      <c r="M24" s="187" t="s">
        <v>175</v>
      </c>
      <c r="N24" s="187"/>
      <c r="O24" s="187"/>
      <c r="P24" s="187"/>
    </row>
    <row r="25" spans="2:16" ht="13.5" customHeight="1" x14ac:dyDescent="0.25">
      <c r="B25" s="188"/>
      <c r="C25" s="89"/>
      <c r="D25" s="89"/>
      <c r="E25" s="89" t="s">
        <v>54</v>
      </c>
      <c r="F25" s="187" t="s">
        <v>175</v>
      </c>
      <c r="G25" s="187"/>
      <c r="H25" s="187"/>
      <c r="I25" s="187"/>
      <c r="J25" s="119"/>
      <c r="K25" s="119"/>
      <c r="L25" s="119" t="s">
        <v>53</v>
      </c>
      <c r="M25" s="187" t="s">
        <v>175</v>
      </c>
      <c r="N25" s="187"/>
      <c r="O25" s="187"/>
      <c r="P25" s="187"/>
    </row>
    <row r="26" spans="2:16" ht="13.5" customHeight="1" x14ac:dyDescent="0.25">
      <c r="B26" s="188"/>
      <c r="C26" s="89"/>
      <c r="D26" s="89"/>
      <c r="E26" s="89" t="s">
        <v>52</v>
      </c>
      <c r="F26" s="187" t="s">
        <v>175</v>
      </c>
      <c r="G26" s="187"/>
      <c r="H26" s="187"/>
      <c r="I26" s="187"/>
      <c r="J26" s="119"/>
      <c r="K26" s="119"/>
      <c r="L26" s="119" t="s">
        <v>51</v>
      </c>
      <c r="M26" s="187" t="s">
        <v>175</v>
      </c>
      <c r="N26" s="187"/>
      <c r="O26" s="187"/>
      <c r="P26" s="18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6" t="s">
        <v>55</v>
      </c>
      <c r="C28" s="176"/>
      <c r="D28" s="17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56</v>
      </c>
      <c r="D29" s="28" t="s">
        <v>57</v>
      </c>
      <c r="E29" s="28" t="s">
        <v>58</v>
      </c>
      <c r="F29" s="28" t="s">
        <v>59</v>
      </c>
      <c r="G29" s="28" t="s">
        <v>60</v>
      </c>
      <c r="H29" s="28" t="s">
        <v>61</v>
      </c>
      <c r="I29" s="28" t="s">
        <v>62</v>
      </c>
      <c r="J29" s="28" t="s">
        <v>63</v>
      </c>
      <c r="K29" s="28" t="s">
        <v>64</v>
      </c>
      <c r="L29" s="28" t="s">
        <v>65</v>
      </c>
      <c r="M29" s="28" t="s">
        <v>66</v>
      </c>
      <c r="N29" s="28" t="s">
        <v>67</v>
      </c>
      <c r="O29" s="29" t="s">
        <v>68</v>
      </c>
      <c r="P29" s="30" t="s">
        <v>69</v>
      </c>
    </row>
    <row r="30" spans="2:16" ht="14.1" customHeight="1" x14ac:dyDescent="0.25">
      <c r="B30" s="26" t="s">
        <v>173</v>
      </c>
      <c r="C30" s="99">
        <v>0.1763888888888889</v>
      </c>
      <c r="D30" s="100"/>
      <c r="E30" s="100"/>
      <c r="F30" s="100"/>
      <c r="G30" s="100"/>
      <c r="H30" s="100"/>
      <c r="I30" s="100"/>
      <c r="J30" s="100"/>
      <c r="K30" s="101"/>
      <c r="L30" s="100"/>
      <c r="M30" s="100"/>
      <c r="N30" s="100"/>
      <c r="O30" s="100">
        <v>0.21319444444444444</v>
      </c>
      <c r="P30" s="31">
        <f>SUM(C30:J30,L30:N30)</f>
        <v>0.1763888888888889</v>
      </c>
    </row>
    <row r="31" spans="2:16" ht="14.1" customHeight="1" x14ac:dyDescent="0.25">
      <c r="B31" s="26" t="s">
        <v>174</v>
      </c>
      <c r="C31" s="117">
        <v>0.19722222222222222</v>
      </c>
      <c r="D31" s="87">
        <v>0.22083333333333333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102"/>
      <c r="P31" s="31">
        <f>SUM(C31:N31)</f>
        <v>0.41805555555555551</v>
      </c>
    </row>
    <row r="32" spans="2:16" ht="14.1" customHeight="1" x14ac:dyDescent="0.25">
      <c r="B32" s="26" t="s">
        <v>70</v>
      </c>
      <c r="C32" s="103">
        <v>4.1666666666666664E-2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/>
      <c r="P32" s="31">
        <f>SUM(C32:N32)</f>
        <v>4.1666666666666664E-2</v>
      </c>
    </row>
    <row r="33" spans="2:16" ht="14.1" customHeight="1" thickBot="1" x14ac:dyDescent="0.3">
      <c r="B33" s="26" t="s">
        <v>71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  <c r="P33" s="32">
        <f>SUM(C33:N33)</f>
        <v>0</v>
      </c>
    </row>
    <row r="34" spans="2:16" ht="14.1" customHeight="1" x14ac:dyDescent="0.25">
      <c r="B34" s="83" t="s">
        <v>172</v>
      </c>
      <c r="C34" s="84">
        <f>C31-C32-C33</f>
        <v>0.15555555555555556</v>
      </c>
      <c r="D34" s="84">
        <f t="shared" ref="D34:P34" si="1">D31-D32-D33</f>
        <v>0.22083333333333333</v>
      </c>
      <c r="E34" s="84">
        <f t="shared" si="1"/>
        <v>0</v>
      </c>
      <c r="F34" s="84">
        <f t="shared" si="1"/>
        <v>0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0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7"/>
      <c r="P34" s="85">
        <f t="shared" si="1"/>
        <v>0.37638888888888883</v>
      </c>
    </row>
    <row r="35" spans="2:16" ht="13.5" customHeight="1" x14ac:dyDescent="0.25"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 ht="18" customHeight="1" x14ac:dyDescent="0.25">
      <c r="B36" s="173" t="s">
        <v>72</v>
      </c>
      <c r="C36" s="172" t="s">
        <v>189</v>
      </c>
      <c r="D36" s="196"/>
      <c r="E36" s="172" t="s">
        <v>190</v>
      </c>
      <c r="F36" s="196"/>
      <c r="G36" s="172" t="s">
        <v>191</v>
      </c>
      <c r="H36" s="196"/>
      <c r="I36" s="172"/>
      <c r="J36" s="172"/>
      <c r="K36" s="172"/>
      <c r="L36" s="172"/>
      <c r="M36" s="172"/>
      <c r="N36" s="172"/>
      <c r="O36" s="172"/>
      <c r="P36" s="172"/>
    </row>
    <row r="37" spans="2:16" ht="18" customHeight="1" x14ac:dyDescent="0.25">
      <c r="B37" s="174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2:16" ht="18" customHeight="1" x14ac:dyDescent="0.25">
      <c r="B38" s="174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</row>
    <row r="39" spans="2:16" ht="18" customHeight="1" x14ac:dyDescent="0.25">
      <c r="B39" s="174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</row>
    <row r="40" spans="2:16" ht="18" customHeight="1" x14ac:dyDescent="0.25">
      <c r="B40" s="174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</row>
    <row r="41" spans="2:16" ht="18" customHeight="1" x14ac:dyDescent="0.25">
      <c r="B41" s="175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73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 t="s">
        <v>187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66" t="s">
        <v>194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 t="s">
        <v>193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8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" customHeight="1" x14ac:dyDescent="0.2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" customHeight="1" x14ac:dyDescent="0.2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" customHeight="1" thickBot="1" x14ac:dyDescent="0.3">
      <c r="B52" s="148"/>
      <c r="C52" s="149"/>
      <c r="D52" s="146"/>
      <c r="E52" s="146"/>
      <c r="F52" s="146"/>
      <c r="G52" s="149"/>
      <c r="H52" s="149"/>
      <c r="I52" s="149"/>
      <c r="J52" s="149"/>
      <c r="K52" s="149"/>
      <c r="L52" s="149"/>
      <c r="M52" s="149"/>
      <c r="N52" s="149"/>
      <c r="O52" s="149"/>
      <c r="P52" s="150"/>
    </row>
    <row r="53" spans="2:16" ht="14.1" customHeight="1" thickTop="1" thickBot="1" x14ac:dyDescent="0.3">
      <c r="B53" s="151" t="s">
        <v>171</v>
      </c>
      <c r="C53" s="152"/>
      <c r="D53" s="93"/>
      <c r="E53" s="93">
        <v>1.87</v>
      </c>
      <c r="F53" s="93"/>
      <c r="G53" s="155"/>
      <c r="H53" s="152"/>
      <c r="I53" s="152"/>
      <c r="J53" s="152"/>
      <c r="K53" s="152"/>
      <c r="L53" s="152"/>
      <c r="M53" s="152"/>
      <c r="N53" s="152"/>
      <c r="O53" s="152"/>
      <c r="P53" s="156"/>
    </row>
    <row r="54" spans="2:16" ht="14.1" customHeight="1" thickTop="1" thickBot="1" x14ac:dyDescent="0.3">
      <c r="B54" s="153" t="s">
        <v>170</v>
      </c>
      <c r="C54" s="154"/>
      <c r="D54" s="154"/>
      <c r="E54" s="154"/>
      <c r="F54" s="93">
        <v>1624</v>
      </c>
      <c r="G54" s="157"/>
      <c r="H54" s="158"/>
      <c r="I54" s="158"/>
      <c r="J54" s="158"/>
      <c r="K54" s="158"/>
      <c r="L54" s="158"/>
      <c r="M54" s="158"/>
      <c r="N54" s="158"/>
      <c r="O54" s="158"/>
      <c r="P54" s="159"/>
    </row>
    <row r="55" spans="2:16" ht="13.5" customHeight="1" thickTop="1" x14ac:dyDescent="0.25"/>
    <row r="56" spans="2:16" ht="17.25" customHeight="1" x14ac:dyDescent="0.25">
      <c r="B56" s="132" t="s">
        <v>74</v>
      </c>
      <c r="C56" s="1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33" t="s">
        <v>75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76</v>
      </c>
      <c r="O57" s="134"/>
      <c r="P57" s="137"/>
    </row>
    <row r="58" spans="2:16" ht="17.100000000000001" customHeight="1" x14ac:dyDescent="0.25">
      <c r="B58" s="138" t="s">
        <v>77</v>
      </c>
      <c r="C58" s="139"/>
      <c r="D58" s="140"/>
      <c r="E58" s="138" t="s">
        <v>78</v>
      </c>
      <c r="F58" s="139"/>
      <c r="G58" s="140"/>
      <c r="H58" s="139" t="s">
        <v>79</v>
      </c>
      <c r="I58" s="139"/>
      <c r="J58" s="139"/>
      <c r="K58" s="141" t="s">
        <v>80</v>
      </c>
      <c r="L58" s="139"/>
      <c r="M58" s="142"/>
      <c r="N58" s="143"/>
      <c r="O58" s="139"/>
      <c r="P58" s="144"/>
    </row>
    <row r="59" spans="2:16" ht="20.100000000000001" customHeight="1" x14ac:dyDescent="0.25">
      <c r="B59" s="120" t="s">
        <v>81</v>
      </c>
      <c r="C59" s="121"/>
      <c r="D59" s="35" t="b">
        <v>1</v>
      </c>
      <c r="E59" s="120" t="s">
        <v>82</v>
      </c>
      <c r="F59" s="121"/>
      <c r="G59" s="35" t="b">
        <v>1</v>
      </c>
      <c r="H59" s="128" t="s">
        <v>83</v>
      </c>
      <c r="I59" s="121"/>
      <c r="J59" s="35" t="b">
        <v>1</v>
      </c>
      <c r="K59" s="128" t="s">
        <v>84</v>
      </c>
      <c r="L59" s="121"/>
      <c r="M59" s="35" t="b">
        <v>1</v>
      </c>
      <c r="N59" s="129" t="s">
        <v>85</v>
      </c>
      <c r="O59" s="121"/>
      <c r="P59" s="35" t="b">
        <v>1</v>
      </c>
    </row>
    <row r="60" spans="2:16" ht="20.100000000000001" customHeight="1" x14ac:dyDescent="0.25">
      <c r="B60" s="120" t="s">
        <v>86</v>
      </c>
      <c r="C60" s="121"/>
      <c r="D60" s="35" t="b">
        <v>1</v>
      </c>
      <c r="E60" s="120" t="s">
        <v>87</v>
      </c>
      <c r="F60" s="121"/>
      <c r="G60" s="35" t="b">
        <v>1</v>
      </c>
      <c r="H60" s="128" t="s">
        <v>88</v>
      </c>
      <c r="I60" s="121"/>
      <c r="J60" s="35" t="b">
        <v>1</v>
      </c>
      <c r="K60" s="128" t="s">
        <v>89</v>
      </c>
      <c r="L60" s="121"/>
      <c r="M60" s="35" t="b">
        <v>1</v>
      </c>
      <c r="N60" s="129" t="s">
        <v>90</v>
      </c>
      <c r="O60" s="121"/>
      <c r="P60" s="35" t="b">
        <v>1</v>
      </c>
    </row>
    <row r="61" spans="2:16" ht="20.100000000000001" customHeight="1" x14ac:dyDescent="0.25">
      <c r="B61" s="120" t="s">
        <v>91</v>
      </c>
      <c r="C61" s="121"/>
      <c r="D61" s="35" t="b">
        <v>1</v>
      </c>
      <c r="E61" s="120" t="s">
        <v>92</v>
      </c>
      <c r="F61" s="121"/>
      <c r="G61" s="35" t="b">
        <v>1</v>
      </c>
      <c r="H61" s="128" t="s">
        <v>93</v>
      </c>
      <c r="I61" s="121"/>
      <c r="J61" s="35" t="b">
        <v>1</v>
      </c>
      <c r="K61" s="128" t="s">
        <v>94</v>
      </c>
      <c r="L61" s="121"/>
      <c r="M61" s="35" t="b">
        <v>1</v>
      </c>
      <c r="N61" s="129" t="s">
        <v>95</v>
      </c>
      <c r="O61" s="121"/>
      <c r="P61" s="35" t="b">
        <v>1</v>
      </c>
    </row>
    <row r="62" spans="2:16" ht="20.100000000000001" customHeight="1" x14ac:dyDescent="0.25">
      <c r="B62" s="128" t="s">
        <v>93</v>
      </c>
      <c r="C62" s="121"/>
      <c r="D62" s="35" t="b">
        <v>1</v>
      </c>
      <c r="E62" s="120" t="s">
        <v>96</v>
      </c>
      <c r="F62" s="121"/>
      <c r="G62" s="35" t="b">
        <v>1</v>
      </c>
      <c r="H62" s="128" t="s">
        <v>97</v>
      </c>
      <c r="I62" s="121"/>
      <c r="J62" s="35" t="b">
        <v>0</v>
      </c>
      <c r="K62" s="128" t="s">
        <v>98</v>
      </c>
      <c r="L62" s="121"/>
      <c r="M62" s="35" t="b">
        <v>1</v>
      </c>
      <c r="N62" s="129" t="s">
        <v>88</v>
      </c>
      <c r="O62" s="121"/>
      <c r="P62" s="35" t="b">
        <v>1</v>
      </c>
    </row>
    <row r="63" spans="2:16" ht="20.100000000000001" customHeight="1" x14ac:dyDescent="0.25">
      <c r="B63" s="128" t="s">
        <v>99</v>
      </c>
      <c r="C63" s="121"/>
      <c r="D63" s="35" t="b">
        <v>1</v>
      </c>
      <c r="E63" s="120" t="s">
        <v>100</v>
      </c>
      <c r="F63" s="121"/>
      <c r="G63" s="35" t="b">
        <v>1</v>
      </c>
      <c r="H63" s="45"/>
      <c r="I63" s="46"/>
      <c r="J63" s="47"/>
      <c r="K63" s="128" t="s">
        <v>101</v>
      </c>
      <c r="L63" s="121"/>
      <c r="M63" s="35" t="b">
        <v>1</v>
      </c>
      <c r="N63" s="129" t="s">
        <v>169</v>
      </c>
      <c r="O63" s="121"/>
      <c r="P63" s="35" t="b">
        <v>1</v>
      </c>
    </row>
    <row r="64" spans="2:16" ht="20.100000000000001" customHeight="1" x14ac:dyDescent="0.25">
      <c r="B64" s="128" t="s">
        <v>102</v>
      </c>
      <c r="C64" s="121"/>
      <c r="D64" s="35" t="b">
        <v>0</v>
      </c>
      <c r="E64" s="120" t="s">
        <v>103</v>
      </c>
      <c r="F64" s="121"/>
      <c r="G64" s="35" t="b">
        <v>1</v>
      </c>
      <c r="H64" s="48"/>
      <c r="I64" s="49"/>
      <c r="J64" s="50"/>
      <c r="K64" s="130" t="s">
        <v>104</v>
      </c>
      <c r="L64" s="131"/>
      <c r="M64" s="35" t="b">
        <v>1</v>
      </c>
      <c r="N64" s="51"/>
      <c r="O64" s="52"/>
      <c r="P64" s="53"/>
    </row>
    <row r="65" spans="2:17" ht="20.100000000000001" customHeight="1" x14ac:dyDescent="0.25">
      <c r="B65" s="52"/>
      <c r="C65" s="52"/>
      <c r="D65" s="54" t="b">
        <v>0</v>
      </c>
      <c r="E65" s="120" t="s">
        <v>167</v>
      </c>
      <c r="F65" s="121"/>
      <c r="G65" s="35" t="b">
        <v>1</v>
      </c>
      <c r="H65" s="49"/>
      <c r="I65" s="49"/>
      <c r="J65" s="55"/>
      <c r="K65" s="52"/>
      <c r="L65" s="52"/>
      <c r="M65" s="55"/>
      <c r="N65" s="56"/>
      <c r="O65" s="56"/>
      <c r="P65" s="55" t="b">
        <v>0</v>
      </c>
    </row>
    <row r="66" spans="2:17" ht="20.100000000000001" customHeight="1" x14ac:dyDescent="0.25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2:17" ht="20.100000000000001" customHeight="1" x14ac:dyDescent="0.25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2:17" ht="20.100000000000001" customHeight="1" thickBot="1" x14ac:dyDescent="0.3">
      <c r="B68" s="58"/>
      <c r="C68" s="58"/>
      <c r="D68" s="58"/>
      <c r="E68" s="58"/>
      <c r="F68" s="58"/>
      <c r="G68" s="94"/>
      <c r="H68" s="58"/>
      <c r="I68" s="58"/>
      <c r="J68" s="58"/>
      <c r="K68" s="58"/>
      <c r="L68" s="58"/>
      <c r="M68" s="58"/>
      <c r="N68" s="58"/>
      <c r="O68" s="58"/>
      <c r="P68" s="58"/>
    </row>
    <row r="69" spans="2:17" ht="9.9499999999999993" customHeight="1" x14ac:dyDescent="0.25">
      <c r="B69" s="122" t="s">
        <v>110</v>
      </c>
      <c r="C69" s="122"/>
      <c r="D69" s="58"/>
      <c r="E69" s="58"/>
      <c r="F69" s="124" t="s">
        <v>111</v>
      </c>
      <c r="G69" s="126" t="s">
        <v>112</v>
      </c>
      <c r="H69" s="58"/>
      <c r="I69" s="122" t="s">
        <v>113</v>
      </c>
      <c r="J69" s="122"/>
      <c r="K69" s="58"/>
      <c r="L69" s="59" t="s">
        <v>105</v>
      </c>
      <c r="M69" s="60" t="s">
        <v>106</v>
      </c>
      <c r="N69" s="60" t="s">
        <v>107</v>
      </c>
      <c r="O69" s="60" t="s">
        <v>108</v>
      </c>
      <c r="P69" s="61" t="s">
        <v>109</v>
      </c>
    </row>
    <row r="70" spans="2:17" ht="9.9499999999999993" customHeight="1" thickBot="1" x14ac:dyDescent="0.25">
      <c r="B70" s="123"/>
      <c r="C70" s="123"/>
      <c r="D70" s="62"/>
      <c r="E70" s="63"/>
      <c r="F70" s="125"/>
      <c r="G70" s="127"/>
      <c r="H70" s="64"/>
      <c r="I70" s="123"/>
      <c r="J70" s="123"/>
      <c r="K70" s="58"/>
      <c r="L70" s="65" t="s">
        <v>114</v>
      </c>
      <c r="M70" s="66">
        <v>0</v>
      </c>
      <c r="N70" s="66">
        <v>1</v>
      </c>
      <c r="O70" s="66">
        <v>2</v>
      </c>
      <c r="P70" s="67">
        <v>4</v>
      </c>
    </row>
    <row r="71" spans="2:17" ht="20.100000000000001" customHeight="1" x14ac:dyDescent="0.25">
      <c r="B71" s="68" t="s">
        <v>115</v>
      </c>
      <c r="C71" s="69" t="s">
        <v>116</v>
      </c>
      <c r="D71" s="70" t="s">
        <v>117</v>
      </c>
      <c r="E71" s="71" t="s">
        <v>118</v>
      </c>
      <c r="F71" s="69" t="s">
        <v>116</v>
      </c>
      <c r="G71" s="95" t="s">
        <v>117</v>
      </c>
      <c r="H71" s="72"/>
      <c r="I71" s="73" t="s">
        <v>119</v>
      </c>
      <c r="J71" s="36">
        <v>0</v>
      </c>
      <c r="K71" s="74" t="s">
        <v>178</v>
      </c>
      <c r="L71" s="36">
        <v>0</v>
      </c>
      <c r="M71" s="73" t="s">
        <v>120</v>
      </c>
      <c r="N71" s="36">
        <v>0</v>
      </c>
      <c r="O71" s="75" t="s">
        <v>121</v>
      </c>
      <c r="P71" s="36">
        <v>0</v>
      </c>
      <c r="Q71" s="82"/>
    </row>
    <row r="72" spans="2:17" ht="20.100000000000001" customHeight="1" x14ac:dyDescent="0.25">
      <c r="B72" s="76" t="s">
        <v>122</v>
      </c>
      <c r="C72" s="37">
        <v>-150.78899999999999</v>
      </c>
      <c r="D72" s="37">
        <v>-152.35599999999999</v>
      </c>
      <c r="E72" s="76" t="s">
        <v>123</v>
      </c>
      <c r="F72" s="37">
        <v>22.5</v>
      </c>
      <c r="G72" s="37">
        <v>21.6</v>
      </c>
      <c r="H72" s="77"/>
      <c r="I72" s="73" t="s">
        <v>124</v>
      </c>
      <c r="J72" s="36">
        <v>0</v>
      </c>
      <c r="K72" s="74" t="s">
        <v>179</v>
      </c>
      <c r="L72" s="36">
        <v>0</v>
      </c>
      <c r="M72" s="74" t="s">
        <v>125</v>
      </c>
      <c r="N72" s="36">
        <v>0</v>
      </c>
      <c r="O72" s="74" t="s">
        <v>176</v>
      </c>
      <c r="P72" s="36">
        <v>0</v>
      </c>
      <c r="Q72" s="82">
        <v>0</v>
      </c>
    </row>
    <row r="73" spans="2:17" ht="20.100000000000001" customHeight="1" x14ac:dyDescent="0.25">
      <c r="B73" s="76" t="s">
        <v>126</v>
      </c>
      <c r="C73" s="37">
        <v>-133.029</v>
      </c>
      <c r="D73" s="37">
        <v>-136.11500000000001</v>
      </c>
      <c r="E73" s="78" t="s">
        <v>127</v>
      </c>
      <c r="F73" s="38">
        <v>25</v>
      </c>
      <c r="G73" s="38">
        <v>30</v>
      </c>
      <c r="H73" s="77"/>
      <c r="I73" s="73" t="s">
        <v>128</v>
      </c>
      <c r="J73" s="36">
        <v>0</v>
      </c>
      <c r="K73" s="74" t="s">
        <v>129</v>
      </c>
      <c r="L73" s="36">
        <v>4</v>
      </c>
      <c r="M73" s="74" t="s">
        <v>130</v>
      </c>
      <c r="N73" s="36">
        <v>0</v>
      </c>
      <c r="O73" s="74" t="s">
        <v>177</v>
      </c>
      <c r="P73" s="36">
        <v>0</v>
      </c>
      <c r="Q73" s="82">
        <v>1</v>
      </c>
    </row>
    <row r="74" spans="2:17" ht="20.100000000000001" customHeight="1" x14ac:dyDescent="0.25">
      <c r="B74" s="76" t="s">
        <v>131</v>
      </c>
      <c r="C74" s="37">
        <v>-204.63499999999999</v>
      </c>
      <c r="D74" s="37">
        <v>-205.12</v>
      </c>
      <c r="E74" s="78" t="s">
        <v>132</v>
      </c>
      <c r="F74" s="39">
        <v>20</v>
      </c>
      <c r="G74" s="39">
        <v>20</v>
      </c>
      <c r="H74" s="77"/>
      <c r="I74" s="73" t="s">
        <v>133</v>
      </c>
      <c r="J74" s="36">
        <v>0</v>
      </c>
      <c r="K74" s="74" t="s">
        <v>134</v>
      </c>
      <c r="L74" s="36">
        <v>0</v>
      </c>
      <c r="M74" s="73" t="s">
        <v>135</v>
      </c>
      <c r="N74" s="36">
        <v>2</v>
      </c>
      <c r="O74" s="58"/>
      <c r="P74" s="58"/>
      <c r="Q74" s="82">
        <v>2</v>
      </c>
    </row>
    <row r="75" spans="2:17" ht="20.100000000000001" customHeight="1" x14ac:dyDescent="0.2">
      <c r="B75" s="76" t="s">
        <v>136</v>
      </c>
      <c r="C75" s="37">
        <v>-111.61</v>
      </c>
      <c r="D75" s="37">
        <v>-112.753</v>
      </c>
      <c r="E75" s="78" t="s">
        <v>137</v>
      </c>
      <c r="F75" s="39">
        <v>50</v>
      </c>
      <c r="G75" s="39">
        <v>50</v>
      </c>
      <c r="H75" s="79"/>
      <c r="I75" s="73" t="s">
        <v>138</v>
      </c>
      <c r="J75" s="36">
        <v>0</v>
      </c>
      <c r="K75" s="74" t="s">
        <v>139</v>
      </c>
      <c r="L75" s="36">
        <v>0</v>
      </c>
      <c r="M75" s="73" t="s">
        <v>140</v>
      </c>
      <c r="N75" s="36">
        <v>0</v>
      </c>
      <c r="O75" s="58"/>
      <c r="P75" s="58"/>
      <c r="Q75" s="82">
        <v>4</v>
      </c>
    </row>
    <row r="76" spans="2:17" ht="20.100000000000001" customHeight="1" x14ac:dyDescent="0.2">
      <c r="B76" s="76" t="s">
        <v>141</v>
      </c>
      <c r="C76" s="37">
        <v>27.564</v>
      </c>
      <c r="D76" s="37">
        <v>25.975999999999999</v>
      </c>
      <c r="E76" s="78" t="s">
        <v>142</v>
      </c>
      <c r="F76" s="39">
        <v>50</v>
      </c>
      <c r="G76" s="39">
        <v>50</v>
      </c>
      <c r="H76" s="79"/>
      <c r="I76" s="73" t="s">
        <v>143</v>
      </c>
      <c r="J76" s="36">
        <v>0</v>
      </c>
      <c r="K76" s="73" t="s">
        <v>144</v>
      </c>
      <c r="L76" s="36">
        <v>0</v>
      </c>
      <c r="M76" s="74" t="s">
        <v>145</v>
      </c>
      <c r="N76" s="36">
        <v>0</v>
      </c>
      <c r="O76" s="58"/>
      <c r="P76" s="58"/>
    </row>
    <row r="77" spans="2:17" ht="20.100000000000001" customHeight="1" x14ac:dyDescent="0.25">
      <c r="B77" s="76" t="s">
        <v>146</v>
      </c>
      <c r="C77" s="37">
        <v>32.381999999999998</v>
      </c>
      <c r="D77" s="37">
        <v>30.324000000000002</v>
      </c>
      <c r="E77" s="78" t="s">
        <v>147</v>
      </c>
      <c r="F77" s="39">
        <v>190</v>
      </c>
      <c r="G77" s="39">
        <v>190</v>
      </c>
      <c r="H77" s="77"/>
      <c r="I77" s="73" t="s">
        <v>148</v>
      </c>
      <c r="J77" s="36">
        <v>0</v>
      </c>
      <c r="K77" s="73" t="s">
        <v>149</v>
      </c>
      <c r="L77" s="36">
        <v>0</v>
      </c>
      <c r="M77" s="74" t="s">
        <v>150</v>
      </c>
      <c r="N77" s="36">
        <v>0</v>
      </c>
      <c r="O77" s="58"/>
      <c r="P77" s="58"/>
    </row>
    <row r="78" spans="2:17" ht="20.100000000000001" customHeight="1" x14ac:dyDescent="0.25">
      <c r="B78" s="76" t="s">
        <v>151</v>
      </c>
      <c r="C78" s="37">
        <v>23.954000000000001</v>
      </c>
      <c r="D78" s="37">
        <v>22.555</v>
      </c>
      <c r="E78" s="78" t="s">
        <v>152</v>
      </c>
      <c r="F78" s="40"/>
      <c r="G78" s="40"/>
      <c r="H78" s="77"/>
      <c r="I78" s="74" t="s">
        <v>153</v>
      </c>
      <c r="J78" s="36">
        <v>0</v>
      </c>
      <c r="K78" s="73" t="s">
        <v>154</v>
      </c>
      <c r="L78" s="36">
        <v>0</v>
      </c>
      <c r="M78" s="80" t="s">
        <v>155</v>
      </c>
      <c r="N78" s="36">
        <v>0</v>
      </c>
      <c r="O78" s="58"/>
      <c r="P78" s="58"/>
    </row>
    <row r="79" spans="2:17" ht="20.100000000000001" customHeight="1" x14ac:dyDescent="0.25">
      <c r="B79" s="76" t="s">
        <v>156</v>
      </c>
      <c r="C79" s="37">
        <v>24.92</v>
      </c>
      <c r="D79" s="37">
        <v>23.442</v>
      </c>
      <c r="E79" s="76" t="s">
        <v>157</v>
      </c>
      <c r="F79" s="37">
        <v>19.100000000000001</v>
      </c>
      <c r="G79" s="37">
        <v>16.100000000000001</v>
      </c>
      <c r="H79" s="77"/>
      <c r="I79" s="74" t="s">
        <v>158</v>
      </c>
      <c r="J79" s="36">
        <v>0</v>
      </c>
      <c r="K79" s="74" t="s">
        <v>159</v>
      </c>
      <c r="L79" s="36">
        <v>0</v>
      </c>
      <c r="M79" s="74" t="s">
        <v>160</v>
      </c>
      <c r="N79" s="36">
        <v>0</v>
      </c>
      <c r="O79" s="57"/>
      <c r="P79" s="57"/>
    </row>
    <row r="80" spans="2:17" ht="20.100000000000001" customHeight="1" x14ac:dyDescent="0.25">
      <c r="B80" s="81" t="s">
        <v>161</v>
      </c>
      <c r="C80" s="41">
        <v>1.6500000000000001E-5</v>
      </c>
      <c r="D80" s="41">
        <v>1.6900000000000001E-5</v>
      </c>
      <c r="E80" s="78" t="s">
        <v>162</v>
      </c>
      <c r="F80" s="38">
        <v>56.4</v>
      </c>
      <c r="G80" s="38">
        <v>58.2</v>
      </c>
      <c r="H80" s="77"/>
      <c r="I80" s="74" t="s">
        <v>163</v>
      </c>
      <c r="J80" s="36">
        <v>0</v>
      </c>
      <c r="K80" s="73" t="s">
        <v>164</v>
      </c>
      <c r="L80" s="36">
        <v>0</v>
      </c>
      <c r="M80" s="74" t="s">
        <v>165</v>
      </c>
      <c r="N80" s="36">
        <v>0</v>
      </c>
      <c r="O80" s="16"/>
      <c r="P80" s="16"/>
    </row>
    <row r="81" spans="2:16" ht="20.100000000000001" customHeight="1" x14ac:dyDescent="0.25">
      <c r="G81" s="96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80" t="s">
        <v>166</v>
      </c>
      <c r="C84" s="180"/>
    </row>
    <row r="85" spans="2:16" ht="15" customHeight="1" x14ac:dyDescent="0.25">
      <c r="B85" s="181" t="s">
        <v>182</v>
      </c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3"/>
    </row>
    <row r="86" spans="2:16" ht="15" customHeight="1" x14ac:dyDescent="0.25">
      <c r="B86" s="184" t="s">
        <v>181</v>
      </c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6"/>
    </row>
    <row r="87" spans="2:16" ht="15" customHeight="1" x14ac:dyDescent="0.25">
      <c r="B87" s="184" t="s">
        <v>195</v>
      </c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6"/>
    </row>
    <row r="88" spans="2:16" ht="15" customHeight="1" x14ac:dyDescent="0.25">
      <c r="B88" s="190" t="s">
        <v>192</v>
      </c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2"/>
    </row>
    <row r="89" spans="2:16" ht="15" customHeight="1" x14ac:dyDescent="0.25">
      <c r="B89" s="190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2"/>
    </row>
    <row r="90" spans="2:16" ht="15" customHeight="1" x14ac:dyDescent="0.25">
      <c r="B90" s="190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2"/>
    </row>
    <row r="91" spans="2:16" ht="15" customHeight="1" x14ac:dyDescent="0.25">
      <c r="B91" s="190"/>
      <c r="C91" s="191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2"/>
    </row>
    <row r="92" spans="2:16" ht="15" customHeight="1" x14ac:dyDescent="0.25">
      <c r="B92" s="190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2"/>
    </row>
    <row r="93" spans="2:16" ht="15" customHeight="1" x14ac:dyDescent="0.25">
      <c r="B93" s="190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2"/>
    </row>
    <row r="94" spans="2:16" ht="15" customHeight="1" x14ac:dyDescent="0.25">
      <c r="B94" s="190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2"/>
    </row>
    <row r="95" spans="2:16" ht="15" customHeight="1" x14ac:dyDescent="0.25">
      <c r="B95" s="190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2"/>
    </row>
    <row r="96" spans="2:16" ht="15" customHeight="1" x14ac:dyDescent="0.25">
      <c r="B96" s="190"/>
      <c r="C96" s="191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2"/>
    </row>
    <row r="97" spans="2:16" ht="15" customHeight="1" x14ac:dyDescent="0.25">
      <c r="B97" s="190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2"/>
    </row>
    <row r="98" spans="2:16" ht="15" customHeight="1" x14ac:dyDescent="0.25">
      <c r="B98" s="190"/>
      <c r="C98" s="191"/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92"/>
    </row>
    <row r="99" spans="2:16" ht="15" customHeight="1" x14ac:dyDescent="0.25">
      <c r="B99" s="193"/>
      <c r="C99" s="194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5" yWindow="592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2024-03-25T04:06:44Z</dcterms:modified>
</cp:coreProperties>
</file>