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D23" i="1" l="1"/>
  <c r="H18" i="1" l="1"/>
  <c r="J23" i="1" l="1"/>
  <c r="J25" i="1" s="1"/>
  <c r="G18" i="1"/>
  <c r="F18" i="1" l="1"/>
  <c r="E18" i="1"/>
  <c r="D18" i="1" l="1"/>
  <c r="P18" i="1" l="1"/>
  <c r="C23" i="1"/>
  <c r="C25" i="1" s="1"/>
  <c r="D25" i="1" s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<sst xmlns="http://schemas.openxmlformats.org/spreadsheetml/2006/main" count="214" uniqueCount="196">
  <si>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</si>
  <si>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</si>
  <si>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</si>
  <si>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</si>
  <si>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</si>
  <si>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</si>
  <si>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</si>
  <si>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</si>
  <si>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</si>
  <si>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</si>
  <si>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</si>
  <si>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</si>
  <si>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</si>
  <si>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</si>
  <si>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</si>
  <si>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</si>
  <si>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</si>
  <si>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</si>
  <si>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</si>
  <si>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</si>
  <si>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</si>
  <si>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</si>
  <si>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</si>
  <si>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</si>
  <si>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</si>
  <si>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</si>
  <si>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</si>
  <si>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</si>
  <si>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</si>
  <si>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</si>
  <si>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</si>
  <si>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</si>
  <si>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</si>
  <si>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</si>
  <si>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</si>
  <si>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</si>
  <si>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</si>
  <si>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</si>
  <si>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</si>
  <si>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</si>
  <si>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</si>
  <si>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</si>
  <si>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</si>
  <si>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</si>
  <si>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</si>
  <si>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</si>
  <si>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</si>
  <si>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</si>
  <si>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</si>
  <si>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</si>
  <si>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</si>
  <si>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</si>
  <si>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</si>
  <si>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</si>
  <si>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</si>
  <si>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</si>
  <si>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</si>
  <si>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</si>
  <si>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</si>
  <si>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</si>
  <si>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</si>
  <si>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</si>
  <si>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</si>
  <si>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</si>
  <si>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</si>
  <si>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</si>
  <si>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</si>
  <si>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</si>
  <si>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</si>
  <si>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</si>
  <si>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</si>
  <si>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</si>
  <si>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</si>
  <si>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</si>
  <si>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</si>
  <si>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</si>
  <si>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</si>
  <si>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</si>
  <si>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</si>
  <si>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</si>
  <si>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</si>
  <si>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</si>
  <si>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</si>
  <si>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</si>
  <si>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</si>
  <si>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</si>
  <si>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</si>
  <si>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</si>
  <si>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</si>
  <si>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</si>
  <si>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</si>
  <si>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</si>
  <si>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</si>
  <si>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</si>
  <si>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</si>
  <si>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</si>
  <si>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</si>
  <si>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</si>
  <si>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</si>
  <si>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</si>
  <si>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</si>
  <si>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</si>
  <si>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</si>
  <si>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</si>
  <si>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</si>
  <si>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</si>
  <si>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</si>
  <si>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</si>
  <si>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</si>
  <si>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</si>
  <si>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</si>
  <si>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</si>
  <si>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</si>
  <si>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</si>
  <si>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</si>
  <si>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</si>
  <si>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</si>
  <si>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</si>
  <si>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</si>
  <si>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</si>
  <si>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</si>
  <si>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</si>
  <si>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</si>
  <si>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</si>
  <si>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</si>
  <si>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</si>
  <si>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</si>
  <si>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</si>
  <si>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</si>
  <si>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</si>
  <si>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</si>
  <si>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</si>
  <si>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</si>
  <si>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</si>
  <si>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</si>
  <si>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</si>
  <si>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</si>
  <si>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</si>
  <si>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</si>
  <si>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</si>
  <si>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</si>
  <si>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</si>
  <si>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</si>
  <si>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</si>
  <si>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</si>
  <si>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</si>
  <si>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</si>
  <si>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</si>
  <si>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</si>
  <si>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</si>
  <si>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</si>
  <si>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</si>
  <si>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</si>
  <si>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</si>
  <si>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</si>
  <si>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</si>
  <si>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</si>
  <si>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</si>
  <si>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</si>
  <si>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</si>
  <si>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</si>
  <si>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</si>
  <si>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</si>
  <si>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</si>
  <si>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</si>
  <si>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</si>
  <si>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</si>
  <si>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</si>
  <si>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</si>
  <si>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</si>
  <si>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</si>
  <si>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</si>
  <si>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</si>
  <si>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</si>
  <si>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</si>
  <si>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</si>
  <si>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</si>
  <si>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</si>
  <si>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김부진</t>
    <phoneticPr fontId="3" type="noConversion"/>
  </si>
  <si>
    <t>/  /  /  /</t>
  </si>
  <si>
    <t>TMT</t>
    <phoneticPr fontId="3" type="noConversion"/>
  </si>
  <si>
    <t>BLG</t>
    <phoneticPr fontId="3" type="noConversion"/>
  </si>
  <si>
    <t>1) 방풍막 연결</t>
    <phoneticPr fontId="3" type="noConversion"/>
  </si>
  <si>
    <t>N</t>
    <phoneticPr fontId="3" type="noConversion"/>
  </si>
  <si>
    <t>DIR-KSP</t>
    <phoneticPr fontId="3" type="noConversion"/>
  </si>
  <si>
    <t>SE</t>
    <phoneticPr fontId="3" type="noConversion"/>
  </si>
  <si>
    <t>20s/41k 20s/25k 30s/26k</t>
    <phoneticPr fontId="3" type="noConversion"/>
  </si>
  <si>
    <t xml:space="preserve">20s/21k 38s/38k 60s/32k  </t>
    <phoneticPr fontId="3" type="noConversion"/>
  </si>
  <si>
    <t>E_004799-004800</t>
    <phoneticPr fontId="3" type="noConversion"/>
  </si>
  <si>
    <t xml:space="preserve"> E_004799-004800 Saturated </t>
    <phoneticPr fontId="3" type="noConversion"/>
  </si>
  <si>
    <t>E</t>
    <phoneticPr fontId="3" type="noConversion"/>
  </si>
  <si>
    <t>M_004863-004864:N</t>
    <phoneticPr fontId="3" type="noConversion"/>
  </si>
  <si>
    <t>M_005026-005027:M/N</t>
    <phoneticPr fontId="3" type="noConversion"/>
  </si>
  <si>
    <t>3) [02:00] Focuser Control 초기화</t>
    <phoneticPr fontId="3" type="noConversion"/>
  </si>
  <si>
    <t>60s/13k 60s/20k 50s/25k 35s/26k</t>
    <phoneticPr fontId="3" type="noConversion"/>
  </si>
  <si>
    <t>60s/14k 60s/24k 43s/29k 22s/24k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</si>
</sst>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1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80" fontId="40" fillId="2" borderId="1" xfId="0" applyNumberFormat="1" applyFont="1" applyFill="1" applyBorder="1" applyAlignment="1" applyProtection="1">
      <alignment horizontal="center" vertical="center"/>
      <protection locked="0"/>
    </xf>
    <xf numFmtId="182" fontId="40" fillId="2" borderId="1" xfId="0" applyNumberFormat="1" applyFont="1" applyFill="1" applyBorder="1" applyAlignment="1" applyProtection="1">
      <alignment horizontal="center" vertical="center"/>
      <protection locked="0"/>
    </xf>
    <xf numFmtId="183" fontId="40" fillId="2" borderId="1" xfId="0" applyNumberFormat="1" applyFont="1" applyFill="1" applyBorder="1" applyAlignment="1" applyProtection="1">
      <alignment horizontal="center" vertical="center"/>
      <protection locked="0"/>
    </xf>
    <xf numFmtId="181" fontId="40" fillId="2" borderId="1" xfId="0" applyNumberFormat="1" applyFont="1" applyFill="1" applyBorder="1" applyAlignment="1" applyProtection="1">
      <alignment horizontal="center" vertical="center"/>
      <protection locked="0"/>
    </xf>
    <xf numFmtId="11" fontId="4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8" sqref="E8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63">
        <v>45368</v>
      </c>
      <c r="D3" s="164"/>
      <c r="E3" s="1"/>
      <c r="F3" s="1"/>
      <c r="G3" s="1"/>
      <c r="H3" s="1"/>
      <c r="I3" s="1"/>
      <c r="J3" s="1"/>
      <c r="K3" s="61" t="s">
        <v>2</v>
      </c>
      <c r="L3" s="165">
        <f>(P31-(P32+P33))/P31*100</f>
        <v>100</v>
      </c>
      <c r="M3" s="165"/>
      <c r="N3" s="61" t="s">
        <v>3</v>
      </c>
      <c r="O3" s="165">
        <f>(P31-P33)/P31*100</f>
        <v>100</v>
      </c>
      <c r="P3" s="165"/>
    </row>
    <row r="4" spans="2:16" ht="14.25" customHeight="1" x14ac:dyDescent="0.25">
      <c r="B4" s="30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2" t="s">
        <v>6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>
        <v>1.89</v>
      </c>
      <c r="E9" s="8">
        <v>16</v>
      </c>
      <c r="F9" s="8">
        <v>46</v>
      </c>
      <c r="G9" s="32" t="s">
        <v>185</v>
      </c>
      <c r="H9" s="8">
        <v>3.9</v>
      </c>
      <c r="I9" s="32">
        <v>51.4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3.6</v>
      </c>
      <c r="E10" s="8">
        <v>10</v>
      </c>
      <c r="F10" s="8">
        <v>71</v>
      </c>
      <c r="G10" s="109" t="s">
        <v>190</v>
      </c>
      <c r="H10" s="179">
        <v>4.9000000000000004</v>
      </c>
      <c r="I10" s="180"/>
      <c r="J10" s="181">
        <f>IF(L10, 1, 0) + IF(M10, 2, 0) + IF(N10, 4, 0) + IF(O10, 8, 0) + IF(P10, 16, 0)</f>
        <v>1</v>
      </c>
      <c r="K10" s="11" t="b">
        <v>0</v>
      </c>
      <c r="L10" s="11" t="b">
        <v>1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4">
        <v>0.1423611111111111</v>
      </c>
      <c r="D11" s="185">
        <v>1.2</v>
      </c>
      <c r="E11" s="185">
        <v>14</v>
      </c>
      <c r="F11" s="185">
        <v>50</v>
      </c>
      <c r="G11" s="186" t="s">
        <v>183</v>
      </c>
      <c r="H11" s="185">
        <v>2.8</v>
      </c>
      <c r="I11" s="187"/>
      <c r="J11" s="181">
        <f>IF(L11, 1, 0) + IF(M11, 2, 0) + IF(N11, 4, 0) + IF(O11, 8, 0) + IF(P11, 16, 0)</f>
        <v>1</v>
      </c>
      <c r="K11" s="11" t="b">
        <v>0</v>
      </c>
      <c r="L11" s="11" t="b">
        <v>1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23.392361111111111</v>
      </c>
      <c r="D12" s="15">
        <f>AVERAGE(D9:D11)</f>
        <v>2.23</v>
      </c>
      <c r="E12" s="15">
        <f>AVERAGE(E9:E11)</f>
        <v>13.333333333333334</v>
      </c>
      <c r="F12" s="16">
        <f>AVERAGE(F9:F11)</f>
        <v>55.666666666666664</v>
      </c>
      <c r="G12" s="17"/>
      <c r="H12" s="18">
        <f>AVERAGE(H9:H11)</f>
        <v>3.8666666666666671</v>
      </c>
      <c r="I12" s="19"/>
      <c r="J12" s="20">
        <f>AVERAGE(J9:J11)</f>
        <v>1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2" t="s">
        <v>25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180</v>
      </c>
      <c r="F16" s="23" t="s">
        <v>184</v>
      </c>
      <c r="G16" s="23" t="s">
        <v>181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0.69097222222222221</v>
      </c>
      <c r="D17" s="24">
        <v>0.69305555555555554</v>
      </c>
      <c r="E17" s="24">
        <v>0.72916666666666663</v>
      </c>
      <c r="F17" s="24">
        <v>0.75</v>
      </c>
      <c r="G17" s="24">
        <v>0.98819444444444438</v>
      </c>
      <c r="H17" s="24">
        <v>0.15763888888888888</v>
      </c>
      <c r="I17" s="107"/>
      <c r="J17" s="107"/>
      <c r="K17" s="107"/>
      <c r="L17" s="107"/>
      <c r="M17" s="107"/>
      <c r="N17" s="107"/>
      <c r="O17" s="107"/>
      <c r="P17" s="24">
        <v>0.17500000000000002</v>
      </c>
    </row>
    <row r="18" spans="2:16" ht="14.1" customHeight="1" x14ac:dyDescent="0.25">
      <c r="B18" s="31" t="s">
        <v>45</v>
      </c>
      <c r="C18" s="23">
        <v>4787</v>
      </c>
      <c r="D18" s="23">
        <f>C18+1</f>
        <v>4788</v>
      </c>
      <c r="E18" s="23">
        <f>D19+1</f>
        <v>4799</v>
      </c>
      <c r="F18" s="23">
        <f>E19+1</f>
        <v>4813</v>
      </c>
      <c r="G18" s="23">
        <f>F19+1</f>
        <v>4966</v>
      </c>
      <c r="H18" s="23">
        <f>G19+1</f>
        <v>5072</v>
      </c>
      <c r="I18" s="23"/>
      <c r="J18" s="23"/>
      <c r="K18" s="23"/>
      <c r="L18" s="23"/>
      <c r="M18" s="23"/>
      <c r="N18" s="23"/>
      <c r="O18" s="23"/>
      <c r="P18" s="23">
        <f>MAX(C18:O19)+1</f>
        <v>5085</v>
      </c>
    </row>
    <row r="19" spans="2:16" ht="14.1" customHeight="1" thickBot="1" x14ac:dyDescent="0.3">
      <c r="B19" s="12" t="s">
        <v>46</v>
      </c>
      <c r="C19" s="25"/>
      <c r="D19" s="23">
        <v>4798</v>
      </c>
      <c r="E19" s="26">
        <v>4812</v>
      </c>
      <c r="F19" s="26">
        <v>4965</v>
      </c>
      <c r="G19" s="26">
        <v>5071</v>
      </c>
      <c r="H19" s="26">
        <v>5084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11</v>
      </c>
      <c r="E20" s="29">
        <f t="shared" ref="E20:O20" si="0">IF(ISNUMBER(E18),E19-E18+1,"")</f>
        <v>14</v>
      </c>
      <c r="F20" s="29">
        <f t="shared" si="0"/>
        <v>153</v>
      </c>
      <c r="G20" s="29">
        <f t="shared" si="0"/>
        <v>106</v>
      </c>
      <c r="H20" s="29">
        <f t="shared" si="0"/>
        <v>13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4" t="s">
        <v>48</v>
      </c>
      <c r="C22" s="31" t="s">
        <v>21</v>
      </c>
      <c r="D22" s="31" t="s">
        <v>23</v>
      </c>
      <c r="E22" s="31" t="s">
        <v>49</v>
      </c>
      <c r="F22" s="175" t="s">
        <v>50</v>
      </c>
      <c r="G22" s="175"/>
      <c r="H22" s="175"/>
      <c r="I22" s="175"/>
      <c r="J22" s="31" t="s">
        <v>21</v>
      </c>
      <c r="K22" s="31" t="s">
        <v>23</v>
      </c>
      <c r="L22" s="31" t="s">
        <v>49</v>
      </c>
      <c r="M22" s="175" t="s">
        <v>50</v>
      </c>
      <c r="N22" s="175"/>
      <c r="O22" s="175"/>
      <c r="P22" s="175"/>
    </row>
    <row r="23" spans="2:16" ht="13.5" customHeight="1" x14ac:dyDescent="0.25">
      <c r="B23" s="174"/>
      <c r="C23" s="108">
        <f>D18+5</f>
        <v>4793</v>
      </c>
      <c r="D23" s="108">
        <f>C23+2</f>
        <v>4795</v>
      </c>
      <c r="E23" s="32" t="s">
        <v>51</v>
      </c>
      <c r="F23" s="173" t="s">
        <v>186</v>
      </c>
      <c r="G23" s="173"/>
      <c r="H23" s="173"/>
      <c r="I23" s="173"/>
      <c r="J23" s="109">
        <f>H18+5</f>
        <v>5077</v>
      </c>
      <c r="K23" s="109">
        <f>J23+3</f>
        <v>5080</v>
      </c>
      <c r="L23" s="32" t="s">
        <v>52</v>
      </c>
      <c r="M23" s="173" t="s">
        <v>194</v>
      </c>
      <c r="N23" s="173"/>
      <c r="O23" s="173"/>
      <c r="P23" s="173"/>
    </row>
    <row r="24" spans="2:16" ht="13.5" customHeight="1" x14ac:dyDescent="0.25">
      <c r="B24" s="174"/>
      <c r="C24" s="108"/>
      <c r="D24" s="108"/>
      <c r="E24" s="32" t="s">
        <v>53</v>
      </c>
      <c r="F24" s="173" t="s">
        <v>179</v>
      </c>
      <c r="G24" s="173"/>
      <c r="H24" s="173"/>
      <c r="I24" s="173"/>
      <c r="J24" s="109"/>
      <c r="K24" s="109"/>
      <c r="L24" s="32" t="s">
        <v>54</v>
      </c>
      <c r="M24" s="173" t="s">
        <v>179</v>
      </c>
      <c r="N24" s="173"/>
      <c r="O24" s="173"/>
      <c r="P24" s="173"/>
    </row>
    <row r="25" spans="2:16" ht="13.5" customHeight="1" x14ac:dyDescent="0.25">
      <c r="B25" s="174"/>
      <c r="C25" s="108">
        <f>D23+1</f>
        <v>4796</v>
      </c>
      <c r="D25" s="108">
        <f>C25+2</f>
        <v>4798</v>
      </c>
      <c r="E25" s="32" t="s">
        <v>54</v>
      </c>
      <c r="F25" s="173" t="s">
        <v>187</v>
      </c>
      <c r="G25" s="173"/>
      <c r="H25" s="173"/>
      <c r="I25" s="173"/>
      <c r="J25" s="109">
        <f>K23+1</f>
        <v>5081</v>
      </c>
      <c r="K25" s="109">
        <f>J25+3</f>
        <v>5084</v>
      </c>
      <c r="L25" s="32" t="s">
        <v>53</v>
      </c>
      <c r="M25" s="173" t="s">
        <v>195</v>
      </c>
      <c r="N25" s="173"/>
      <c r="O25" s="173"/>
      <c r="P25" s="173"/>
    </row>
    <row r="26" spans="2:16" ht="13.5" customHeight="1" x14ac:dyDescent="0.25">
      <c r="B26" s="174"/>
      <c r="C26" s="108"/>
      <c r="D26" s="108"/>
      <c r="E26" s="32" t="s">
        <v>52</v>
      </c>
      <c r="F26" s="173" t="s">
        <v>179</v>
      </c>
      <c r="G26" s="173"/>
      <c r="H26" s="173"/>
      <c r="I26" s="173"/>
      <c r="J26" s="109"/>
      <c r="K26" s="109"/>
      <c r="L26" s="32" t="s">
        <v>51</v>
      </c>
      <c r="M26" s="173" t="s">
        <v>179</v>
      </c>
      <c r="N26" s="173"/>
      <c r="O26" s="173"/>
      <c r="P26" s="17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2" t="s">
        <v>55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56</v>
      </c>
      <c r="D29" s="35" t="s">
        <v>57</v>
      </c>
      <c r="E29" s="35" t="s">
        <v>58</v>
      </c>
      <c r="F29" s="35" t="s">
        <v>59</v>
      </c>
      <c r="G29" s="35" t="s">
        <v>60</v>
      </c>
      <c r="H29" s="35" t="s">
        <v>61</v>
      </c>
      <c r="I29" s="35" t="s">
        <v>62</v>
      </c>
      <c r="J29" s="35" t="s">
        <v>63</v>
      </c>
      <c r="K29" s="35" t="s">
        <v>64</v>
      </c>
      <c r="L29" s="35" t="s">
        <v>65</v>
      </c>
      <c r="M29" s="35" t="s">
        <v>66</v>
      </c>
      <c r="N29" s="35" t="s">
        <v>67</v>
      </c>
      <c r="O29" s="36" t="s">
        <v>68</v>
      </c>
      <c r="P29" s="37" t="s">
        <v>69</v>
      </c>
    </row>
    <row r="30" spans="2:16" ht="14.1" customHeight="1" x14ac:dyDescent="0.25">
      <c r="B30" s="33" t="s">
        <v>175</v>
      </c>
      <c r="C30" s="38">
        <v>0.15416666666666667</v>
      </c>
      <c r="D30" s="39"/>
      <c r="E30" s="39"/>
      <c r="F30" s="39"/>
      <c r="G30" s="39"/>
      <c r="H30" s="39"/>
      <c r="I30" s="39"/>
      <c r="J30" s="39"/>
      <c r="K30" s="40"/>
      <c r="L30" s="39"/>
      <c r="M30" s="39"/>
      <c r="N30" s="39">
        <v>0.22569444444444445</v>
      </c>
      <c r="O30" s="41"/>
      <c r="P30" s="42">
        <f>SUM(C30:J30,L30:N30)</f>
        <v>0.37986111111111109</v>
      </c>
    </row>
    <row r="31" spans="2:16" ht="14.1" customHeight="1" x14ac:dyDescent="0.25">
      <c r="B31" s="33" t="s">
        <v>176</v>
      </c>
      <c r="C31" s="183">
        <v>0.16458333333333333</v>
      </c>
      <c r="D31" s="7">
        <v>0.23819444444444446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3"/>
      <c r="P31" s="42">
        <f>SUM(C31:O31)</f>
        <v>0.42222222222222222</v>
      </c>
    </row>
    <row r="32" spans="2:16" ht="14.1" customHeight="1" x14ac:dyDescent="0.25">
      <c r="B32" s="33" t="s">
        <v>70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71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174</v>
      </c>
      <c r="C34" s="104">
        <f>C31-C32-C33</f>
        <v>0.16458333333333333</v>
      </c>
      <c r="D34" s="104">
        <f t="shared" ref="D34:P34" si="1">D31-D32-D33</f>
        <v>0.23819444444444446</v>
      </c>
      <c r="E34" s="104">
        <f t="shared" si="1"/>
        <v>0</v>
      </c>
      <c r="F34" s="104">
        <f t="shared" si="1"/>
        <v>0</v>
      </c>
      <c r="G34" s="104">
        <f t="shared" si="1"/>
        <v>0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1.9444444444444445E-2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0.42222222222222222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59" t="s">
        <v>72</v>
      </c>
      <c r="C36" s="156" t="s">
        <v>188</v>
      </c>
      <c r="D36" s="156"/>
      <c r="E36" s="156" t="s">
        <v>191</v>
      </c>
      <c r="F36" s="156"/>
      <c r="G36" s="156" t="s">
        <v>192</v>
      </c>
      <c r="H36" s="156"/>
      <c r="I36" s="156"/>
      <c r="J36" s="156"/>
      <c r="K36" s="156"/>
      <c r="L36" s="156"/>
      <c r="M36" s="156"/>
      <c r="N36" s="156"/>
      <c r="O36" s="156"/>
      <c r="P36" s="156"/>
    </row>
    <row r="37" spans="2:16" ht="18" customHeight="1" x14ac:dyDescent="0.25">
      <c r="B37" s="160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60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16" ht="18" customHeight="1" x14ac:dyDescent="0.25">
      <c r="B39" s="160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2:16" ht="18" customHeight="1" x14ac:dyDescent="0.25">
      <c r="B40" s="160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</row>
    <row r="41" spans="2:16" ht="18" customHeight="1" x14ac:dyDescent="0.25">
      <c r="B41" s="161"/>
      <c r="C41" s="157"/>
      <c r="D41" s="158"/>
      <c r="E41" s="158"/>
      <c r="F41" s="158"/>
      <c r="G41" s="158"/>
      <c r="H41" s="158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0" t="s">
        <v>73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" customHeight="1" x14ac:dyDescent="0.25">
      <c r="B44" s="153" t="s">
        <v>189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" customHeight="1" x14ac:dyDescent="0.25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7"/>
    </row>
    <row r="46" spans="2:16" ht="14.1" customHeight="1" x14ac:dyDescent="0.25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7"/>
    </row>
    <row r="47" spans="2:16" ht="14.1" customHeight="1" x14ac:dyDescent="0.25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7"/>
    </row>
    <row r="48" spans="2:16" ht="14.1" customHeight="1" x14ac:dyDescent="0.25"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</row>
    <row r="49" spans="2:16" ht="14.1" customHeight="1" x14ac:dyDescent="0.25"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7"/>
    </row>
    <row r="50" spans="2:16" ht="14.1" customHeight="1" x14ac:dyDescent="0.25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7"/>
    </row>
    <row r="51" spans="2:16" ht="14.1" customHeight="1" x14ac:dyDescent="0.25"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7"/>
    </row>
    <row r="52" spans="2:16" ht="14.1" customHeight="1" thickBot="1" x14ac:dyDescent="0.3">
      <c r="B52" s="138"/>
      <c r="C52" s="139"/>
      <c r="D52" s="136"/>
      <c r="E52" s="136"/>
      <c r="F52" s="136"/>
      <c r="G52" s="139"/>
      <c r="H52" s="139"/>
      <c r="I52" s="139"/>
      <c r="J52" s="139"/>
      <c r="K52" s="139"/>
      <c r="L52" s="139"/>
      <c r="M52" s="139"/>
      <c r="N52" s="139"/>
      <c r="O52" s="139"/>
      <c r="P52" s="140"/>
    </row>
    <row r="53" spans="2:16" ht="14.1" customHeight="1" thickTop="1" thickBot="1" x14ac:dyDescent="0.3">
      <c r="B53" s="141" t="s">
        <v>173</v>
      </c>
      <c r="C53" s="142"/>
      <c r="D53" s="182">
        <v>1.52</v>
      </c>
      <c r="E53" s="182">
        <v>2.4900000000000002</v>
      </c>
      <c r="F53" s="182">
        <v>1.33</v>
      </c>
      <c r="G53" s="145"/>
      <c r="H53" s="142"/>
      <c r="I53" s="142"/>
      <c r="J53" s="142"/>
      <c r="K53" s="142"/>
      <c r="L53" s="142"/>
      <c r="M53" s="142"/>
      <c r="N53" s="142"/>
      <c r="O53" s="142"/>
      <c r="P53" s="146"/>
    </row>
    <row r="54" spans="2:16" ht="14.1" customHeight="1" thickTop="1" thickBot="1" x14ac:dyDescent="0.3">
      <c r="B54" s="143" t="s">
        <v>172</v>
      </c>
      <c r="C54" s="144"/>
      <c r="D54" s="144"/>
      <c r="E54" s="144"/>
      <c r="F54" s="182">
        <v>1188</v>
      </c>
      <c r="G54" s="147"/>
      <c r="H54" s="148"/>
      <c r="I54" s="148"/>
      <c r="J54" s="148"/>
      <c r="K54" s="148"/>
      <c r="L54" s="148"/>
      <c r="M54" s="148"/>
      <c r="N54" s="148"/>
      <c r="O54" s="148"/>
      <c r="P54" s="149"/>
    </row>
    <row r="55" spans="2:16" ht="13.5" customHeight="1" thickTop="1" x14ac:dyDescent="0.25"/>
    <row r="56" spans="2:16" ht="17.25" customHeight="1" x14ac:dyDescent="0.25">
      <c r="B56" s="122" t="s">
        <v>74</v>
      </c>
      <c r="C56" s="122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23" t="s">
        <v>75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5"/>
      <c r="N57" s="126" t="s">
        <v>76</v>
      </c>
      <c r="O57" s="124"/>
      <c r="P57" s="127"/>
    </row>
    <row r="58" spans="2:16" ht="17.100000000000001" customHeight="1" x14ac:dyDescent="0.25">
      <c r="B58" s="128" t="s">
        <v>77</v>
      </c>
      <c r="C58" s="129"/>
      <c r="D58" s="130"/>
      <c r="E58" s="128" t="s">
        <v>78</v>
      </c>
      <c r="F58" s="129"/>
      <c r="G58" s="130"/>
      <c r="H58" s="129" t="s">
        <v>79</v>
      </c>
      <c r="I58" s="129"/>
      <c r="J58" s="129"/>
      <c r="K58" s="131" t="s">
        <v>80</v>
      </c>
      <c r="L58" s="129"/>
      <c r="M58" s="132"/>
      <c r="N58" s="133"/>
      <c r="O58" s="129"/>
      <c r="P58" s="134"/>
    </row>
    <row r="59" spans="2:16" ht="20.100000000000001" customHeight="1" x14ac:dyDescent="0.25">
      <c r="B59" s="110" t="s">
        <v>81</v>
      </c>
      <c r="C59" s="111"/>
      <c r="D59" s="53" t="b">
        <v>1</v>
      </c>
      <c r="E59" s="110" t="s">
        <v>82</v>
      </c>
      <c r="F59" s="111"/>
      <c r="G59" s="53" t="b">
        <v>1</v>
      </c>
      <c r="H59" s="118" t="s">
        <v>83</v>
      </c>
      <c r="I59" s="111"/>
      <c r="J59" s="53" t="b">
        <v>1</v>
      </c>
      <c r="K59" s="118" t="s">
        <v>84</v>
      </c>
      <c r="L59" s="111"/>
      <c r="M59" s="53" t="b">
        <v>1</v>
      </c>
      <c r="N59" s="119" t="s">
        <v>85</v>
      </c>
      <c r="O59" s="111"/>
      <c r="P59" s="53" t="b">
        <v>1</v>
      </c>
    </row>
    <row r="60" spans="2:16" ht="20.100000000000001" customHeight="1" x14ac:dyDescent="0.25">
      <c r="B60" s="110" t="s">
        <v>86</v>
      </c>
      <c r="C60" s="111"/>
      <c r="D60" s="53" t="b">
        <v>1</v>
      </c>
      <c r="E60" s="110" t="s">
        <v>87</v>
      </c>
      <c r="F60" s="111"/>
      <c r="G60" s="53" t="b">
        <v>1</v>
      </c>
      <c r="H60" s="118" t="s">
        <v>88</v>
      </c>
      <c r="I60" s="111"/>
      <c r="J60" s="53" t="b">
        <v>1</v>
      </c>
      <c r="K60" s="118" t="s">
        <v>89</v>
      </c>
      <c r="L60" s="111"/>
      <c r="M60" s="53" t="b">
        <v>1</v>
      </c>
      <c r="N60" s="119" t="s">
        <v>90</v>
      </c>
      <c r="O60" s="111"/>
      <c r="P60" s="53" t="b">
        <v>1</v>
      </c>
    </row>
    <row r="61" spans="2:16" ht="20.100000000000001" customHeight="1" x14ac:dyDescent="0.25">
      <c r="B61" s="110" t="s">
        <v>91</v>
      </c>
      <c r="C61" s="111"/>
      <c r="D61" s="53" t="b">
        <v>1</v>
      </c>
      <c r="E61" s="110" t="s">
        <v>92</v>
      </c>
      <c r="F61" s="111"/>
      <c r="G61" s="53" t="b">
        <v>1</v>
      </c>
      <c r="H61" s="118" t="s">
        <v>93</v>
      </c>
      <c r="I61" s="111"/>
      <c r="J61" s="53" t="b">
        <v>1</v>
      </c>
      <c r="K61" s="118" t="s">
        <v>94</v>
      </c>
      <c r="L61" s="111"/>
      <c r="M61" s="53" t="b">
        <v>1</v>
      </c>
      <c r="N61" s="119" t="s">
        <v>95</v>
      </c>
      <c r="O61" s="111"/>
      <c r="P61" s="53" t="b">
        <v>1</v>
      </c>
    </row>
    <row r="62" spans="2:16" ht="20.100000000000001" customHeight="1" x14ac:dyDescent="0.25">
      <c r="B62" s="118" t="s">
        <v>93</v>
      </c>
      <c r="C62" s="111"/>
      <c r="D62" s="53" t="b">
        <v>1</v>
      </c>
      <c r="E62" s="110" t="s">
        <v>96</v>
      </c>
      <c r="F62" s="111"/>
      <c r="G62" s="53" t="b">
        <v>1</v>
      </c>
      <c r="H62" s="118" t="s">
        <v>97</v>
      </c>
      <c r="I62" s="111"/>
      <c r="J62" s="53" t="b">
        <v>0</v>
      </c>
      <c r="K62" s="118" t="s">
        <v>98</v>
      </c>
      <c r="L62" s="111"/>
      <c r="M62" s="53" t="b">
        <v>1</v>
      </c>
      <c r="N62" s="119" t="s">
        <v>88</v>
      </c>
      <c r="O62" s="111"/>
      <c r="P62" s="53" t="b">
        <v>1</v>
      </c>
    </row>
    <row r="63" spans="2:16" ht="20.100000000000001" customHeight="1" x14ac:dyDescent="0.25">
      <c r="B63" s="118" t="s">
        <v>99</v>
      </c>
      <c r="C63" s="111"/>
      <c r="D63" s="53" t="b">
        <v>1</v>
      </c>
      <c r="E63" s="110" t="s">
        <v>100</v>
      </c>
      <c r="F63" s="111"/>
      <c r="G63" s="53" t="b">
        <v>1</v>
      </c>
      <c r="H63" s="63"/>
      <c r="I63" s="64"/>
      <c r="J63" s="65"/>
      <c r="K63" s="118" t="s">
        <v>101</v>
      </c>
      <c r="L63" s="111"/>
      <c r="M63" s="53" t="b">
        <v>1</v>
      </c>
      <c r="N63" s="119" t="s">
        <v>171</v>
      </c>
      <c r="O63" s="111"/>
      <c r="P63" s="53" t="b">
        <v>1</v>
      </c>
    </row>
    <row r="64" spans="2:16" ht="20.100000000000001" customHeight="1" x14ac:dyDescent="0.25">
      <c r="B64" s="118" t="s">
        <v>102</v>
      </c>
      <c r="C64" s="111"/>
      <c r="D64" s="53" t="b">
        <v>0</v>
      </c>
      <c r="E64" s="110" t="s">
        <v>103</v>
      </c>
      <c r="F64" s="111"/>
      <c r="G64" s="53" t="b">
        <v>1</v>
      </c>
      <c r="H64" s="66"/>
      <c r="I64" s="67"/>
      <c r="J64" s="68"/>
      <c r="K64" s="120" t="s">
        <v>104</v>
      </c>
      <c r="L64" s="121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10" t="s">
        <v>169</v>
      </c>
      <c r="F65" s="111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12" t="s">
        <v>110</v>
      </c>
      <c r="C69" s="112"/>
      <c r="D69" s="76"/>
      <c r="E69" s="76"/>
      <c r="F69" s="114" t="s">
        <v>111</v>
      </c>
      <c r="G69" s="116" t="s">
        <v>112</v>
      </c>
      <c r="H69" s="76"/>
      <c r="I69" s="112" t="s">
        <v>113</v>
      </c>
      <c r="J69" s="112"/>
      <c r="K69" s="76"/>
      <c r="L69" s="77" t="s">
        <v>105</v>
      </c>
      <c r="M69" s="78" t="s">
        <v>106</v>
      </c>
      <c r="N69" s="78" t="s">
        <v>107</v>
      </c>
      <c r="O69" s="78" t="s">
        <v>108</v>
      </c>
      <c r="P69" s="79" t="s">
        <v>109</v>
      </c>
    </row>
    <row r="70" spans="2:17" ht="9.9499999999999993" customHeight="1" thickBot="1" x14ac:dyDescent="0.25">
      <c r="B70" s="113"/>
      <c r="C70" s="113"/>
      <c r="D70" s="80"/>
      <c r="E70" s="81"/>
      <c r="F70" s="115"/>
      <c r="G70" s="117"/>
      <c r="H70" s="82"/>
      <c r="I70" s="113"/>
      <c r="J70" s="113"/>
      <c r="K70" s="76"/>
      <c r="L70" s="83" t="s">
        <v>114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115</v>
      </c>
      <c r="C71" s="87" t="s">
        <v>116</v>
      </c>
      <c r="D71" s="88" t="s">
        <v>117</v>
      </c>
      <c r="E71" s="89" t="s">
        <v>118</v>
      </c>
      <c r="F71" s="87" t="s">
        <v>116</v>
      </c>
      <c r="G71" s="90" t="s">
        <v>117</v>
      </c>
      <c r="H71" s="91"/>
      <c r="I71" s="92" t="s">
        <v>119</v>
      </c>
      <c r="J71" s="54">
        <v>0</v>
      </c>
      <c r="K71" s="93" t="s">
        <v>120</v>
      </c>
      <c r="L71" s="54">
        <v>0</v>
      </c>
      <c r="M71" s="92" t="s">
        <v>121</v>
      </c>
      <c r="N71" s="54">
        <v>0</v>
      </c>
      <c r="O71" s="94" t="s">
        <v>122</v>
      </c>
      <c r="P71" s="54">
        <v>0</v>
      </c>
      <c r="Q71" s="102"/>
    </row>
    <row r="72" spans="2:17" ht="20.100000000000001" customHeight="1" x14ac:dyDescent="0.25">
      <c r="B72" s="95" t="s">
        <v>123</v>
      </c>
      <c r="C72" s="55">
        <v>-150.95099999999999</v>
      </c>
      <c r="D72" s="191">
        <v>-152.77500000000001</v>
      </c>
      <c r="E72" s="95" t="s">
        <v>124</v>
      </c>
      <c r="F72" s="55">
        <v>21.6</v>
      </c>
      <c r="G72" s="191">
        <v>21.8</v>
      </c>
      <c r="H72" s="96"/>
      <c r="I72" s="92" t="s">
        <v>125</v>
      </c>
      <c r="J72" s="54">
        <v>0</v>
      </c>
      <c r="K72" s="93" t="s">
        <v>126</v>
      </c>
      <c r="L72" s="54">
        <v>0</v>
      </c>
      <c r="M72" s="93" t="s">
        <v>127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128</v>
      </c>
      <c r="C73" s="55">
        <v>-132.72499999999999</v>
      </c>
      <c r="D73" s="191">
        <v>-136.94499999999999</v>
      </c>
      <c r="E73" s="97" t="s">
        <v>129</v>
      </c>
      <c r="F73" s="56">
        <v>21</v>
      </c>
      <c r="G73" s="188">
        <v>31</v>
      </c>
      <c r="H73" s="96"/>
      <c r="I73" s="92" t="s">
        <v>130</v>
      </c>
      <c r="J73" s="54">
        <v>0</v>
      </c>
      <c r="K73" s="93" t="s">
        <v>131</v>
      </c>
      <c r="L73" s="54">
        <v>0</v>
      </c>
      <c r="M73" s="93" t="s">
        <v>132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133</v>
      </c>
      <c r="C74" s="55">
        <v>-204.67699999999999</v>
      </c>
      <c r="D74" s="191">
        <v>-205.27500000000001</v>
      </c>
      <c r="E74" s="97" t="s">
        <v>134</v>
      </c>
      <c r="F74" s="57">
        <v>20</v>
      </c>
      <c r="G74" s="189">
        <v>20</v>
      </c>
      <c r="H74" s="96"/>
      <c r="I74" s="92" t="s">
        <v>135</v>
      </c>
      <c r="J74" s="54">
        <v>4</v>
      </c>
      <c r="K74" s="93" t="s">
        <v>136</v>
      </c>
      <c r="L74" s="54">
        <v>0</v>
      </c>
      <c r="M74" s="92" t="s">
        <v>137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138</v>
      </c>
      <c r="C75" s="55">
        <v>-111.497</v>
      </c>
      <c r="D75" s="191">
        <v>-113.298</v>
      </c>
      <c r="E75" s="97" t="s">
        <v>139</v>
      </c>
      <c r="F75" s="57">
        <v>50</v>
      </c>
      <c r="G75" s="189">
        <v>50</v>
      </c>
      <c r="H75" s="98"/>
      <c r="I75" s="92" t="s">
        <v>140</v>
      </c>
      <c r="J75" s="54">
        <v>0</v>
      </c>
      <c r="K75" s="93" t="s">
        <v>141</v>
      </c>
      <c r="L75" s="54">
        <v>0</v>
      </c>
      <c r="M75" s="92" t="s">
        <v>142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143</v>
      </c>
      <c r="C76" s="55">
        <v>26.907</v>
      </c>
      <c r="D76" s="191">
        <v>25.736999999999998</v>
      </c>
      <c r="E76" s="97" t="s">
        <v>144</v>
      </c>
      <c r="F76" s="57">
        <v>50</v>
      </c>
      <c r="G76" s="189">
        <v>50</v>
      </c>
      <c r="H76" s="98"/>
      <c r="I76" s="92" t="s">
        <v>145</v>
      </c>
      <c r="J76" s="54">
        <v>0</v>
      </c>
      <c r="K76" s="92" t="s">
        <v>146</v>
      </c>
      <c r="L76" s="54">
        <v>0</v>
      </c>
      <c r="M76" s="93" t="s">
        <v>147</v>
      </c>
      <c r="N76" s="54">
        <v>0</v>
      </c>
      <c r="O76" s="76"/>
      <c r="P76" s="76"/>
    </row>
    <row r="77" spans="2:17" ht="20.100000000000001" customHeight="1" x14ac:dyDescent="0.25">
      <c r="B77" s="95" t="s">
        <v>148</v>
      </c>
      <c r="C77" s="55">
        <v>31.77</v>
      </c>
      <c r="D77" s="191">
        <v>29.893000000000001</v>
      </c>
      <c r="E77" s="97" t="s">
        <v>149</v>
      </c>
      <c r="F77" s="57">
        <v>200</v>
      </c>
      <c r="G77" s="189">
        <v>200</v>
      </c>
      <c r="H77" s="96"/>
      <c r="I77" s="92" t="s">
        <v>150</v>
      </c>
      <c r="J77" s="54">
        <v>0</v>
      </c>
      <c r="K77" s="92" t="s">
        <v>151</v>
      </c>
      <c r="L77" s="54">
        <v>0</v>
      </c>
      <c r="M77" s="93" t="s">
        <v>152</v>
      </c>
      <c r="N77" s="54">
        <v>0</v>
      </c>
      <c r="O77" s="76"/>
      <c r="P77" s="76"/>
    </row>
    <row r="78" spans="2:17" ht="20.100000000000001" customHeight="1" x14ac:dyDescent="0.25">
      <c r="B78" s="95" t="s">
        <v>153</v>
      </c>
      <c r="C78" s="55">
        <v>23.282</v>
      </c>
      <c r="D78" s="191">
        <v>22.382999999999999</v>
      </c>
      <c r="E78" s="97" t="s">
        <v>154</v>
      </c>
      <c r="F78" s="58"/>
      <c r="G78" s="190"/>
      <c r="H78" s="96"/>
      <c r="I78" s="93" t="s">
        <v>155</v>
      </c>
      <c r="J78" s="54">
        <v>0</v>
      </c>
      <c r="K78" s="92" t="s">
        <v>156</v>
      </c>
      <c r="L78" s="54">
        <v>0</v>
      </c>
      <c r="M78" s="99" t="s">
        <v>157</v>
      </c>
      <c r="N78" s="54">
        <v>0</v>
      </c>
      <c r="O78" s="76"/>
      <c r="P78" s="76"/>
    </row>
    <row r="79" spans="2:17" ht="20.100000000000001" customHeight="1" x14ac:dyDescent="0.25">
      <c r="B79" s="95" t="s">
        <v>158</v>
      </c>
      <c r="C79" s="55">
        <v>24.236000000000001</v>
      </c>
      <c r="D79" s="191">
        <v>23.259</v>
      </c>
      <c r="E79" s="95" t="s">
        <v>159</v>
      </c>
      <c r="F79" s="55">
        <v>23</v>
      </c>
      <c r="G79" s="191">
        <v>13</v>
      </c>
      <c r="H79" s="96"/>
      <c r="I79" s="93" t="s">
        <v>160</v>
      </c>
      <c r="J79" s="54">
        <v>0</v>
      </c>
      <c r="K79" s="93" t="s">
        <v>161</v>
      </c>
      <c r="L79" s="54">
        <v>0</v>
      </c>
      <c r="M79" s="93" t="s">
        <v>162</v>
      </c>
      <c r="N79" s="54">
        <v>0</v>
      </c>
      <c r="O79" s="75"/>
      <c r="P79" s="75"/>
    </row>
    <row r="80" spans="2:17" ht="20.100000000000001" customHeight="1" x14ac:dyDescent="0.25">
      <c r="B80" s="100" t="s">
        <v>163</v>
      </c>
      <c r="C80" s="59">
        <v>1.7200000000000001E-5</v>
      </c>
      <c r="D80" s="192">
        <v>1.7399999999999999E-5</v>
      </c>
      <c r="E80" s="97" t="s">
        <v>164</v>
      </c>
      <c r="F80" s="56">
        <v>32</v>
      </c>
      <c r="G80" s="188">
        <v>68</v>
      </c>
      <c r="H80" s="96"/>
      <c r="I80" s="93" t="s">
        <v>165</v>
      </c>
      <c r="J80" s="54">
        <v>0</v>
      </c>
      <c r="K80" s="92" t="s">
        <v>166</v>
      </c>
      <c r="L80" s="54">
        <v>0</v>
      </c>
      <c r="M80" s="93" t="s">
        <v>167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6" t="s">
        <v>168</v>
      </c>
      <c r="C84" s="166"/>
    </row>
    <row r="85" spans="2:16" ht="15" customHeight="1" x14ac:dyDescent="0.25">
      <c r="B85" s="167" t="s">
        <v>182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9"/>
    </row>
    <row r="86" spans="2:16" ht="15" customHeight="1" x14ac:dyDescent="0.25">
      <c r="B86" s="170" t="s">
        <v>177</v>
      </c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2"/>
    </row>
    <row r="87" spans="2:16" ht="15" customHeight="1" x14ac:dyDescent="0.25">
      <c r="B87" s="170" t="s">
        <v>193</v>
      </c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2"/>
    </row>
    <row r="88" spans="2:16" ht="15" customHeight="1" x14ac:dyDescent="0.25"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2"/>
    </row>
    <row r="89" spans="2:16" ht="15" customHeight="1" x14ac:dyDescent="0.25">
      <c r="B89" s="170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2"/>
    </row>
    <row r="90" spans="2:16" ht="15" customHeight="1" x14ac:dyDescent="0.2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2"/>
    </row>
    <row r="91" spans="2:16" ht="15" customHeight="1" x14ac:dyDescent="0.25">
      <c r="B91" s="170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2"/>
    </row>
    <row r="92" spans="2:16" ht="15" customHeight="1" x14ac:dyDescent="0.25">
      <c r="B92" s="170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2"/>
    </row>
    <row r="93" spans="2:16" ht="15" customHeight="1" x14ac:dyDescent="0.25">
      <c r="B93" s="170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2"/>
    </row>
    <row r="94" spans="2:16" ht="15" customHeight="1" x14ac:dyDescent="0.25"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2"/>
    </row>
    <row r="95" spans="2:16" ht="15" customHeight="1" x14ac:dyDescent="0.25">
      <c r="B95" s="170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2"/>
    </row>
    <row r="96" spans="2:16" ht="15" customHeight="1" x14ac:dyDescent="0.25">
      <c r="B96" s="170"/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2"/>
    </row>
    <row r="97" spans="2:16" ht="15" customHeight="1" x14ac:dyDescent="0.25">
      <c r="B97" s="170"/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2"/>
    </row>
    <row r="98" spans="2:16" ht="15" customHeight="1" x14ac:dyDescent="0.2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2"/>
    </row>
    <row r="99" spans="2:16" ht="15" customHeight="1" x14ac:dyDescent="0.2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disablePrompts="1"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2024-03-18T04:23:51Z</dcterms:modified>
</cp:coreProperties>
</file>