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456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H18" i="1" l="1"/>
  <c r="G18" i="1" l="1"/>
  <c r="F18" i="1" l="1"/>
  <c r="E18" i="1"/>
  <c r="D18" i="1" l="1"/>
  <c r="P18" i="1" l="1"/>
  <c r="C23" i="1"/>
  <c r="D23" i="1" s="1"/>
  <c r="C25" i="1" s="1"/>
  <c r="D34" i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<sst xmlns="http://schemas.openxmlformats.org/spreadsheetml/2006/main" count="211" uniqueCount="191">
  <si>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</si>
  <si>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</si>
  <si>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</si>
  <si>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</si>
  <si>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</si>
  <si>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</si>
  <si>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</si>
  <si>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</si>
  <si>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</si>
  <si>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</si>
  <si>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</si>
  <si>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</si>
  <si>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</si>
  <si>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</si>
  <si>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</si>
  <si>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</si>
  <si>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</si>
  <si>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</si>
  <si>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</si>
  <si>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</si>
  <si>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</si>
  <si>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</si>
  <si>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</si>
  <si>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</si>
  <si>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</si>
  <si>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</si>
  <si>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</si>
  <si>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</si>
  <si>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</si>
  <si>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</si>
  <si>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</si>
  <si>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</si>
  <si>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</si>
  <si>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</si>
  <si>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</si>
  <si>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</si>
  <si>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</si>
  <si>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</si>
  <si>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</si>
  <si>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</si>
  <si>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</si>
  <si>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</si>
  <si>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</si>
  <si>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</si>
  <si>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</si>
  <si>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</si>
  <si>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</si>
  <si>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</si>
  <si>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</si>
  <si>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</si>
  <si>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</si>
  <si>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</si>
  <si>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</si>
  <si>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</si>
  <si>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</si>
  <si>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</si>
  <si>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</si>
  <si>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</si>
  <si>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</si>
  <si>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</si>
  <si>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</si>
  <si>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</si>
  <si>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</si>
  <si>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</si>
  <si>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</si>
  <si>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</si>
  <si>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</si>
  <si>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</si>
  <si>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</si>
  <si>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</si>
  <si>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</si>
  <si>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</si>
  <si>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</si>
  <si>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</si>
  <si>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</si>
  <si>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</si>
  <si>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</si>
  <si>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</si>
  <si>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</si>
  <si>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</si>
  <si>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</si>
  <si>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</si>
  <si>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</si>
  <si>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</si>
  <si>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</si>
  <si>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</si>
  <si>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</si>
  <si>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</si>
  <si>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</si>
  <si>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</si>
  <si>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</si>
  <si>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</si>
  <si>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</si>
  <si>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</si>
  <si>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</si>
  <si>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</si>
  <si>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</si>
  <si>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</si>
  <si>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</si>
  <si>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</si>
  <si>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</si>
  <si>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</si>
  <si>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</si>
  <si>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</si>
  <si>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</si>
  <si>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</si>
  <si>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</si>
  <si>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</si>
  <si>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</si>
  <si>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</si>
  <si>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</si>
  <si>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</si>
  <si>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</si>
  <si>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</si>
  <si>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</si>
  <si>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</si>
  <si>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</si>
  <si>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</si>
  <si>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</si>
  <si>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</si>
  <si>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</si>
  <si>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</si>
  <si>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</si>
  <si>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</si>
  <si>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</si>
  <si>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</si>
  <si>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</si>
  <si>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</si>
  <si>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</si>
  <si>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</si>
  <si>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</si>
  <si>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</si>
  <si>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</si>
  <si>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</si>
  <si>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</si>
  <si>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</si>
  <si>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</si>
  <si>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</si>
  <si>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</si>
  <si>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</si>
  <si>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</si>
  <si>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</si>
  <si>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</si>
  <si>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</si>
  <si>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</si>
  <si>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</si>
  <si>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</si>
  <si>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</si>
  <si>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</si>
  <si>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</si>
  <si>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</si>
  <si>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</si>
  <si>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</si>
  <si>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</si>
  <si>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</si>
  <si>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</si>
  <si>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</si>
  <si>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</si>
  <si>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</si>
  <si>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</si>
  <si>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</si>
  <si>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</si>
  <si>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</si>
  <si>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</si>
  <si>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</si>
  <si>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</si>
  <si>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</si>
  <si>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</si>
  <si>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</si>
  <si>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</si>
  <si>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</si>
  <si>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</si>
  <si>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</si>
  <si>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</si>
  <si>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</si>
  <si>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</si>
  <si>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</si>
  <si>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</si>
  <si>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김부진</t>
    <phoneticPr fontId="3" type="noConversion"/>
  </si>
  <si>
    <t>/  /  /  /</t>
  </si>
  <si>
    <t>TMT</t>
    <phoneticPr fontId="3" type="noConversion"/>
  </si>
  <si>
    <t>BLG</t>
    <phoneticPr fontId="3" type="noConversion"/>
  </si>
  <si>
    <t>DEEPS</t>
    <phoneticPr fontId="3" type="noConversion"/>
  </si>
  <si>
    <t>1) 방풍막 연결</t>
    <phoneticPr fontId="3" type="noConversion"/>
  </si>
  <si>
    <t>N</t>
    <phoneticPr fontId="3" type="noConversion"/>
  </si>
  <si>
    <t xml:space="preserve">20s/43k 20s/29k 27s/26k 44s/27k </t>
    <phoneticPr fontId="3" type="noConversion"/>
  </si>
  <si>
    <t xml:space="preserve">20s/20k 35s/24k 55s/26k  </t>
    <phoneticPr fontId="3" type="noConversion"/>
  </si>
  <si>
    <t>N</t>
    <phoneticPr fontId="3" type="noConversion"/>
  </si>
  <si>
    <t>Z_004680-004693</t>
    <phoneticPr fontId="3" type="noConversion"/>
  </si>
  <si>
    <t>E</t>
    <phoneticPr fontId="3" type="noConversion"/>
  </si>
  <si>
    <t xml:space="preserve"> [01:02]고습으로 중단후 대기 [03:13]마무리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</si>
</sst>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color theme="1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sz val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1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38" fillId="2" borderId="2" xfId="0" applyNumberFormat="1" applyFont="1" applyFill="1" applyBorder="1" applyAlignment="1" applyProtection="1">
      <alignment horizontal="center" vertical="center"/>
      <protection locked="0"/>
    </xf>
    <xf numFmtId="178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43" fillId="2" borderId="1" xfId="0" applyNumberFormat="1" applyFont="1" applyFill="1" applyBorder="1" applyAlignment="1" applyProtection="1">
      <alignment horizontal="center" vertical="center"/>
      <protection locked="0"/>
    </xf>
    <xf numFmtId="180" fontId="43" fillId="2" borderId="1" xfId="0" applyNumberFormat="1" applyFont="1" applyFill="1" applyBorder="1" applyAlignment="1" applyProtection="1">
      <alignment horizontal="center" vertical="center"/>
      <protection locked="0"/>
    </xf>
    <xf numFmtId="182" fontId="43" fillId="2" borderId="1" xfId="0" applyNumberFormat="1" applyFont="1" applyFill="1" applyBorder="1" applyAlignment="1" applyProtection="1">
      <alignment horizontal="center" vertical="center"/>
      <protection locked="0"/>
    </xf>
    <xf numFmtId="183" fontId="43" fillId="2" borderId="1" xfId="0" applyNumberFormat="1" applyFont="1" applyFill="1" applyBorder="1" applyAlignment="1" applyProtection="1">
      <alignment horizontal="center" vertical="center"/>
      <protection locked="0"/>
    </xf>
    <xf numFmtId="11" fontId="4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7" sqref="E67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18" t="s">
        <v>0</v>
      </c>
      <c r="C2" s="11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19">
        <v>45367</v>
      </c>
      <c r="D3" s="120"/>
      <c r="E3" s="1"/>
      <c r="F3" s="1"/>
      <c r="G3" s="1"/>
      <c r="H3" s="1"/>
      <c r="I3" s="1"/>
      <c r="J3" s="1"/>
      <c r="K3" s="61" t="s">
        <v>2</v>
      </c>
      <c r="L3" s="121">
        <f>(P31-(P32+P33))/P31*100</f>
        <v>75.630252100840352</v>
      </c>
      <c r="M3" s="121"/>
      <c r="N3" s="61" t="s">
        <v>3</v>
      </c>
      <c r="O3" s="121">
        <f>(P31-P33)/P31*100</f>
        <v>100</v>
      </c>
      <c r="P3" s="121"/>
    </row>
    <row r="4" spans="2:16" ht="14.25" customHeight="1" x14ac:dyDescent="0.25">
      <c r="B4" s="30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18" t="s">
        <v>6</v>
      </c>
      <c r="C7" s="11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0.75</v>
      </c>
      <c r="D9" s="8">
        <v>2.17</v>
      </c>
      <c r="E9" s="8">
        <v>17</v>
      </c>
      <c r="F9" s="8">
        <v>40</v>
      </c>
      <c r="G9" s="32" t="s">
        <v>184</v>
      </c>
      <c r="H9" s="8">
        <v>3.4</v>
      </c>
      <c r="I9" s="32">
        <v>40.9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>
        <v>2.2599999999999998</v>
      </c>
      <c r="E10" s="8">
        <v>11</v>
      </c>
      <c r="F10" s="8">
        <v>71</v>
      </c>
      <c r="G10" s="111" t="s">
        <v>187</v>
      </c>
      <c r="H10" s="183">
        <v>2.2999999999999998</v>
      </c>
      <c r="I10" s="184"/>
      <c r="J10" s="185">
        <f>IF(L10, 1, 0) + IF(M10, 2, 0) + IF(N10, 4, 0) + IF(O10, 8, 0) + IF(P10, 16, 0)</f>
        <v>1</v>
      </c>
      <c r="K10" s="11" t="b">
        <v>0</v>
      </c>
      <c r="L10" s="11" t="b">
        <v>1</v>
      </c>
      <c r="M10" s="11" t="b">
        <v>0</v>
      </c>
      <c r="N10" s="11" t="b">
        <v>0</v>
      </c>
      <c r="O10" s="11" t="b">
        <v>0</v>
      </c>
      <c r="P10" s="11" t="b">
        <v>0</v>
      </c>
    </row>
    <row r="11" spans="2:16" ht="14.25" customHeight="1" thickBot="1" x14ac:dyDescent="0.3">
      <c r="B11" s="12" t="s">
        <v>23</v>
      </c>
      <c r="C11" s="187">
        <v>0.12986111111111112</v>
      </c>
      <c r="D11" s="188"/>
      <c r="E11" s="188">
        <v>8.5</v>
      </c>
      <c r="F11" s="188">
        <v>89</v>
      </c>
      <c r="G11" s="189" t="s">
        <v>189</v>
      </c>
      <c r="H11" s="188">
        <v>6.3</v>
      </c>
      <c r="I11" s="190"/>
      <c r="J11" s="185">
        <f>IF(L11, 1, 0) + IF(M11, 2, 0) + IF(N11, 4, 0) + IF(O11, 8, 0) + IF(P11, 16, 0)</f>
        <v>4</v>
      </c>
      <c r="K11" s="11" t="b">
        <v>0</v>
      </c>
      <c r="L11" s="11" t="b">
        <v>0</v>
      </c>
      <c r="M11" s="11" t="b">
        <v>0</v>
      </c>
      <c r="N11" s="11" t="b">
        <v>1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23.379861111111111</v>
      </c>
      <c r="D12" s="15">
        <f>AVERAGE(D9:D11)</f>
        <v>2.2149999999999999</v>
      </c>
      <c r="E12" s="15">
        <f>AVERAGE(E9:E11)</f>
        <v>12.166666666666666</v>
      </c>
      <c r="F12" s="16">
        <f>AVERAGE(F9:F11)</f>
        <v>66.666666666666671</v>
      </c>
      <c r="G12" s="17"/>
      <c r="H12" s="18">
        <f>AVERAGE(H9:H11)</f>
        <v>4</v>
      </c>
      <c r="I12" s="19"/>
      <c r="J12" s="20">
        <f>AVERAGE(J9:J11)</f>
        <v>1.6666666666666667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18" t="s">
        <v>25</v>
      </c>
      <c r="C14" s="11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180</v>
      </c>
      <c r="F16" s="23" t="s">
        <v>182</v>
      </c>
      <c r="G16" s="23" t="s">
        <v>181</v>
      </c>
      <c r="H16" s="23" t="s">
        <v>42</v>
      </c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0.67708333333333337</v>
      </c>
      <c r="D17" s="24">
        <v>0.6791666666666667</v>
      </c>
      <c r="E17" s="182">
        <v>0.73055555555555562</v>
      </c>
      <c r="F17" s="24">
        <v>0.75</v>
      </c>
      <c r="G17" s="24">
        <v>0.99305555555555547</v>
      </c>
      <c r="H17" s="24">
        <v>0.12986111111111112</v>
      </c>
      <c r="I17" s="107"/>
      <c r="J17" s="107"/>
      <c r="K17" s="107"/>
      <c r="L17" s="107"/>
      <c r="M17" s="107"/>
      <c r="N17" s="107"/>
      <c r="O17" s="107"/>
      <c r="P17" s="24">
        <v>0.13402777777777777</v>
      </c>
    </row>
    <row r="18" spans="2:16" ht="14.1" customHeight="1" x14ac:dyDescent="0.25">
      <c r="B18" s="31" t="s">
        <v>45</v>
      </c>
      <c r="C18" s="23">
        <v>4627</v>
      </c>
      <c r="D18" s="23">
        <f>C18+1</f>
        <v>4628</v>
      </c>
      <c r="E18" s="23">
        <f>D19+1</f>
        <v>4640</v>
      </c>
      <c r="F18" s="23">
        <f>E19+1</f>
        <v>4652</v>
      </c>
      <c r="G18" s="23">
        <f>F19+1</f>
        <v>4750</v>
      </c>
      <c r="H18" s="23">
        <f>G19+1</f>
        <v>4781</v>
      </c>
      <c r="I18" s="23"/>
      <c r="J18" s="23"/>
      <c r="K18" s="23"/>
      <c r="L18" s="23"/>
      <c r="M18" s="23"/>
      <c r="N18" s="23"/>
      <c r="O18" s="23"/>
      <c r="P18" s="23">
        <f>MAX(C18:O19)+1</f>
        <v>4786</v>
      </c>
    </row>
    <row r="19" spans="2:16" ht="14.1" customHeight="1" thickBot="1" x14ac:dyDescent="0.3">
      <c r="B19" s="12" t="s">
        <v>46</v>
      </c>
      <c r="C19" s="25"/>
      <c r="D19" s="23">
        <v>4639</v>
      </c>
      <c r="E19" s="26">
        <v>4651</v>
      </c>
      <c r="F19" s="26">
        <v>4749</v>
      </c>
      <c r="G19" s="26">
        <v>4780</v>
      </c>
      <c r="H19" s="26">
        <v>4785</v>
      </c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12</v>
      </c>
      <c r="E20" s="29">
        <f t="shared" ref="E20:O20" si="0">IF(ISNUMBER(E18),E19-E18+1,"")</f>
        <v>12</v>
      </c>
      <c r="F20" s="29">
        <f t="shared" si="0"/>
        <v>98</v>
      </c>
      <c r="G20" s="29">
        <f t="shared" si="0"/>
        <v>31</v>
      </c>
      <c r="H20" s="29">
        <f t="shared" si="0"/>
        <v>5</v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7" t="s">
        <v>48</v>
      </c>
      <c r="C22" s="31" t="s">
        <v>21</v>
      </c>
      <c r="D22" s="31" t="s">
        <v>23</v>
      </c>
      <c r="E22" s="31" t="s">
        <v>49</v>
      </c>
      <c r="F22" s="128" t="s">
        <v>50</v>
      </c>
      <c r="G22" s="128"/>
      <c r="H22" s="128"/>
      <c r="I22" s="128"/>
      <c r="J22" s="31" t="s">
        <v>21</v>
      </c>
      <c r="K22" s="31" t="s">
        <v>23</v>
      </c>
      <c r="L22" s="31" t="s">
        <v>49</v>
      </c>
      <c r="M22" s="128" t="s">
        <v>50</v>
      </c>
      <c r="N22" s="128"/>
      <c r="O22" s="128"/>
      <c r="P22" s="128"/>
    </row>
    <row r="23" spans="2:16" ht="13.5" customHeight="1" x14ac:dyDescent="0.25">
      <c r="B23" s="127"/>
      <c r="C23" s="110">
        <f>D18+5</f>
        <v>4633</v>
      </c>
      <c r="D23" s="110">
        <f>C23+3</f>
        <v>4636</v>
      </c>
      <c r="E23" s="32" t="s">
        <v>51</v>
      </c>
      <c r="F23" s="126" t="s">
        <v>185</v>
      </c>
      <c r="G23" s="126"/>
      <c r="H23" s="126"/>
      <c r="I23" s="126"/>
      <c r="J23" s="110"/>
      <c r="K23" s="110"/>
      <c r="L23" s="32" t="s">
        <v>52</v>
      </c>
      <c r="M23" s="126" t="s">
        <v>179</v>
      </c>
      <c r="N23" s="126"/>
      <c r="O23" s="126"/>
      <c r="P23" s="126"/>
    </row>
    <row r="24" spans="2:16" ht="13.5" customHeight="1" x14ac:dyDescent="0.25">
      <c r="B24" s="127"/>
      <c r="C24" s="110"/>
      <c r="D24" s="110"/>
      <c r="E24" s="32" t="s">
        <v>53</v>
      </c>
      <c r="F24" s="126" t="s">
        <v>179</v>
      </c>
      <c r="G24" s="126"/>
      <c r="H24" s="126"/>
      <c r="I24" s="126"/>
      <c r="J24" s="110"/>
      <c r="K24" s="110"/>
      <c r="L24" s="32" t="s">
        <v>54</v>
      </c>
      <c r="M24" s="126" t="s">
        <v>179</v>
      </c>
      <c r="N24" s="126"/>
      <c r="O24" s="126"/>
      <c r="P24" s="126"/>
    </row>
    <row r="25" spans="2:16" ht="13.5" customHeight="1" x14ac:dyDescent="0.25">
      <c r="B25" s="127"/>
      <c r="C25" s="110">
        <f>D23+1</f>
        <v>4637</v>
      </c>
      <c r="D25" s="110">
        <f>C25+2</f>
        <v>4639</v>
      </c>
      <c r="E25" s="32" t="s">
        <v>54</v>
      </c>
      <c r="F25" s="126" t="s">
        <v>186</v>
      </c>
      <c r="G25" s="126"/>
      <c r="H25" s="126"/>
      <c r="I25" s="126"/>
      <c r="J25" s="110"/>
      <c r="K25" s="110"/>
      <c r="L25" s="32" t="s">
        <v>53</v>
      </c>
      <c r="M25" s="126" t="s">
        <v>179</v>
      </c>
      <c r="N25" s="126"/>
      <c r="O25" s="126"/>
      <c r="P25" s="126"/>
    </row>
    <row r="26" spans="2:16" ht="13.5" customHeight="1" x14ac:dyDescent="0.25">
      <c r="B26" s="127"/>
      <c r="C26" s="110"/>
      <c r="D26" s="110"/>
      <c r="E26" s="32" t="s">
        <v>52</v>
      </c>
      <c r="F26" s="126" t="s">
        <v>179</v>
      </c>
      <c r="G26" s="126"/>
      <c r="H26" s="126"/>
      <c r="I26" s="126"/>
      <c r="J26" s="110"/>
      <c r="K26" s="110"/>
      <c r="L26" s="32" t="s">
        <v>51</v>
      </c>
      <c r="M26" s="126" t="s">
        <v>179</v>
      </c>
      <c r="N26" s="126"/>
      <c r="O26" s="126"/>
      <c r="P26" s="12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18" t="s">
        <v>55</v>
      </c>
      <c r="C28" s="118"/>
      <c r="D28" s="1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56</v>
      </c>
      <c r="D29" s="35" t="s">
        <v>57</v>
      </c>
      <c r="E29" s="35" t="s">
        <v>58</v>
      </c>
      <c r="F29" s="35" t="s">
        <v>59</v>
      </c>
      <c r="G29" s="35" t="s">
        <v>60</v>
      </c>
      <c r="H29" s="35" t="s">
        <v>61</v>
      </c>
      <c r="I29" s="35" t="s">
        <v>62</v>
      </c>
      <c r="J29" s="35" t="s">
        <v>63</v>
      </c>
      <c r="K29" s="35" t="s">
        <v>64</v>
      </c>
      <c r="L29" s="35" t="s">
        <v>65</v>
      </c>
      <c r="M29" s="35" t="s">
        <v>66</v>
      </c>
      <c r="N29" s="35" t="s">
        <v>67</v>
      </c>
      <c r="O29" s="36" t="s">
        <v>68</v>
      </c>
      <c r="P29" s="37" t="s">
        <v>69</v>
      </c>
    </row>
    <row r="30" spans="2:16" ht="14.1" customHeight="1" x14ac:dyDescent="0.25">
      <c r="B30" s="33" t="s">
        <v>175</v>
      </c>
      <c r="C30" s="38">
        <v>0.15069444444444444</v>
      </c>
      <c r="D30" s="39"/>
      <c r="E30" s="39"/>
      <c r="F30" s="39"/>
      <c r="G30" s="39">
        <v>0.22708333333333333</v>
      </c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0.37777777777777777</v>
      </c>
    </row>
    <row r="31" spans="2:16" ht="14.1" customHeight="1" x14ac:dyDescent="0.25">
      <c r="B31" s="33" t="s">
        <v>176</v>
      </c>
      <c r="C31" s="191">
        <v>0.15069444444444444</v>
      </c>
      <c r="D31" s="108"/>
      <c r="E31" s="108"/>
      <c r="F31" s="108"/>
      <c r="G31" s="7">
        <v>0.24305555555555555</v>
      </c>
      <c r="H31" s="108"/>
      <c r="I31" s="108"/>
      <c r="J31" s="108"/>
      <c r="K31" s="181">
        <v>1.9444444444444445E-2</v>
      </c>
      <c r="L31" s="7"/>
      <c r="M31" s="7"/>
      <c r="N31" s="7"/>
      <c r="O31" s="43"/>
      <c r="P31" s="42">
        <f>SUM(C31:O31)</f>
        <v>0.41319444444444442</v>
      </c>
    </row>
    <row r="32" spans="2:16" ht="14.1" customHeight="1" x14ac:dyDescent="0.25">
      <c r="B32" s="33" t="s">
        <v>70</v>
      </c>
      <c r="C32" s="44">
        <v>0.10069444444444443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2">
        <f>SUM(C32:O32)</f>
        <v>0.10069444444444443</v>
      </c>
    </row>
    <row r="33" spans="2:16" ht="14.1" customHeight="1" thickBot="1" x14ac:dyDescent="0.3">
      <c r="B33" s="33" t="s">
        <v>71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174</v>
      </c>
      <c r="C34" s="104">
        <f>C31-C32-C33</f>
        <v>0.05</v>
      </c>
      <c r="D34" s="104">
        <f t="shared" ref="D34:P34" si="1">D31-D32-D33</f>
        <v>0</v>
      </c>
      <c r="E34" s="104">
        <f t="shared" si="1"/>
        <v>0</v>
      </c>
      <c r="F34" s="104">
        <f t="shared" si="1"/>
        <v>0</v>
      </c>
      <c r="G34" s="104">
        <f t="shared" si="1"/>
        <v>0.24305555555555555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1.9444444444444445E-2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0.3125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41" t="s">
        <v>72</v>
      </c>
      <c r="C36" s="129" t="s">
        <v>188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</row>
    <row r="37" spans="2:16" ht="18" customHeight="1" x14ac:dyDescent="0.25">
      <c r="B37" s="142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</row>
    <row r="38" spans="2:16" ht="18" customHeight="1" x14ac:dyDescent="0.25">
      <c r="B38" s="142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</row>
    <row r="39" spans="2:16" ht="18" customHeight="1" x14ac:dyDescent="0.25">
      <c r="B39" s="142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</row>
    <row r="40" spans="2:16" ht="18" customHeight="1" x14ac:dyDescent="0.25">
      <c r="B40" s="142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2:16" ht="18" customHeight="1" x14ac:dyDescent="0.25">
      <c r="B41" s="143"/>
      <c r="C41" s="139"/>
      <c r="D41" s="140"/>
      <c r="E41" s="140"/>
      <c r="F41" s="140"/>
      <c r="G41" s="140"/>
      <c r="H41" s="140"/>
      <c r="I41" s="129"/>
      <c r="J41" s="129"/>
      <c r="K41" s="129"/>
      <c r="L41" s="129"/>
      <c r="M41" s="129"/>
      <c r="N41" s="129"/>
      <c r="O41" s="129"/>
      <c r="P41" s="12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0" t="s">
        <v>73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2"/>
    </row>
    <row r="44" spans="2:16" ht="14.1" customHeight="1" x14ac:dyDescent="0.25">
      <c r="B44" s="133" t="s">
        <v>190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5"/>
    </row>
    <row r="45" spans="2:16" ht="14.1" customHeight="1" x14ac:dyDescent="0.25"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8"/>
    </row>
    <row r="46" spans="2:16" ht="14.1" customHeight="1" x14ac:dyDescent="0.25"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8"/>
    </row>
    <row r="47" spans="2:16" ht="14.1" customHeight="1" x14ac:dyDescent="0.25"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8"/>
    </row>
    <row r="48" spans="2:16" ht="14.1" customHeight="1" x14ac:dyDescent="0.25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</row>
    <row r="49" spans="2:16" ht="14.1" customHeight="1" x14ac:dyDescent="0.25"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8"/>
    </row>
    <row r="50" spans="2:16" ht="14.1" customHeight="1" x14ac:dyDescent="0.25"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8"/>
    </row>
    <row r="51" spans="2:16" ht="14.1" customHeight="1" x14ac:dyDescent="0.25"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8"/>
    </row>
    <row r="52" spans="2:16" ht="14.1" customHeight="1" thickBot="1" x14ac:dyDescent="0.3">
      <c r="B52" s="157"/>
      <c r="C52" s="158"/>
      <c r="D52" s="137"/>
      <c r="E52" s="137"/>
      <c r="F52" s="137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" customHeight="1" thickTop="1" thickBot="1" x14ac:dyDescent="0.3">
      <c r="B53" s="160" t="s">
        <v>173</v>
      </c>
      <c r="C53" s="161"/>
      <c r="D53" s="186">
        <v>1.86</v>
      </c>
      <c r="E53" s="186">
        <v>1.43</v>
      </c>
      <c r="F53" s="109"/>
      <c r="G53" s="164"/>
      <c r="H53" s="161"/>
      <c r="I53" s="161"/>
      <c r="J53" s="161"/>
      <c r="K53" s="161"/>
      <c r="L53" s="161"/>
      <c r="M53" s="161"/>
      <c r="N53" s="161"/>
      <c r="O53" s="161"/>
      <c r="P53" s="165"/>
    </row>
    <row r="54" spans="2:16" ht="14.1" customHeight="1" thickTop="1" thickBot="1" x14ac:dyDescent="0.3">
      <c r="B54" s="162" t="s">
        <v>172</v>
      </c>
      <c r="C54" s="163"/>
      <c r="D54" s="163"/>
      <c r="E54" s="163"/>
      <c r="F54" s="186">
        <v>1109</v>
      </c>
      <c r="G54" s="166"/>
      <c r="H54" s="167"/>
      <c r="I54" s="167"/>
      <c r="J54" s="167"/>
      <c r="K54" s="167"/>
      <c r="L54" s="167"/>
      <c r="M54" s="167"/>
      <c r="N54" s="167"/>
      <c r="O54" s="167"/>
      <c r="P54" s="168"/>
    </row>
    <row r="55" spans="2:16" ht="13.5" customHeight="1" thickTop="1" x14ac:dyDescent="0.25"/>
    <row r="56" spans="2:16" ht="17.25" customHeight="1" x14ac:dyDescent="0.25">
      <c r="B56" s="144" t="s">
        <v>74</v>
      </c>
      <c r="C56" s="144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45" t="s">
        <v>75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76</v>
      </c>
      <c r="O57" s="146"/>
      <c r="P57" s="149"/>
    </row>
    <row r="58" spans="2:16" ht="17.100000000000001" customHeight="1" x14ac:dyDescent="0.25">
      <c r="B58" s="150" t="s">
        <v>77</v>
      </c>
      <c r="C58" s="151"/>
      <c r="D58" s="152"/>
      <c r="E58" s="150" t="s">
        <v>78</v>
      </c>
      <c r="F58" s="151"/>
      <c r="G58" s="152"/>
      <c r="H58" s="151" t="s">
        <v>79</v>
      </c>
      <c r="I58" s="151"/>
      <c r="J58" s="151"/>
      <c r="K58" s="153" t="s">
        <v>80</v>
      </c>
      <c r="L58" s="151"/>
      <c r="M58" s="154"/>
      <c r="N58" s="155"/>
      <c r="O58" s="151"/>
      <c r="P58" s="156"/>
    </row>
    <row r="59" spans="2:16" ht="20.100000000000001" customHeight="1" x14ac:dyDescent="0.25">
      <c r="B59" s="169" t="s">
        <v>81</v>
      </c>
      <c r="C59" s="170"/>
      <c r="D59" s="53" t="b">
        <v>1</v>
      </c>
      <c r="E59" s="169" t="s">
        <v>82</v>
      </c>
      <c r="F59" s="170"/>
      <c r="G59" s="53" t="b">
        <v>1</v>
      </c>
      <c r="H59" s="171" t="s">
        <v>83</v>
      </c>
      <c r="I59" s="170"/>
      <c r="J59" s="53" t="b">
        <v>1</v>
      </c>
      <c r="K59" s="171" t="s">
        <v>84</v>
      </c>
      <c r="L59" s="170"/>
      <c r="M59" s="53" t="b">
        <v>1</v>
      </c>
      <c r="N59" s="172" t="s">
        <v>85</v>
      </c>
      <c r="O59" s="170"/>
      <c r="P59" s="53" t="b">
        <v>1</v>
      </c>
    </row>
    <row r="60" spans="2:16" ht="20.100000000000001" customHeight="1" x14ac:dyDescent="0.25">
      <c r="B60" s="169" t="s">
        <v>86</v>
      </c>
      <c r="C60" s="170"/>
      <c r="D60" s="53" t="b">
        <v>1</v>
      </c>
      <c r="E60" s="169" t="s">
        <v>87</v>
      </c>
      <c r="F60" s="170"/>
      <c r="G60" s="53" t="b">
        <v>1</v>
      </c>
      <c r="H60" s="171" t="s">
        <v>88</v>
      </c>
      <c r="I60" s="170"/>
      <c r="J60" s="53" t="b">
        <v>1</v>
      </c>
      <c r="K60" s="171" t="s">
        <v>89</v>
      </c>
      <c r="L60" s="170"/>
      <c r="M60" s="53" t="b">
        <v>1</v>
      </c>
      <c r="N60" s="172" t="s">
        <v>90</v>
      </c>
      <c r="O60" s="170"/>
      <c r="P60" s="53" t="b">
        <v>1</v>
      </c>
    </row>
    <row r="61" spans="2:16" ht="20.100000000000001" customHeight="1" x14ac:dyDescent="0.25">
      <c r="B61" s="169" t="s">
        <v>91</v>
      </c>
      <c r="C61" s="170"/>
      <c r="D61" s="53" t="b">
        <v>1</v>
      </c>
      <c r="E61" s="169" t="s">
        <v>92</v>
      </c>
      <c r="F61" s="170"/>
      <c r="G61" s="53" t="b">
        <v>1</v>
      </c>
      <c r="H61" s="171" t="s">
        <v>93</v>
      </c>
      <c r="I61" s="170"/>
      <c r="J61" s="53" t="b">
        <v>1</v>
      </c>
      <c r="K61" s="171" t="s">
        <v>94</v>
      </c>
      <c r="L61" s="170"/>
      <c r="M61" s="53" t="b">
        <v>1</v>
      </c>
      <c r="N61" s="172" t="s">
        <v>95</v>
      </c>
      <c r="O61" s="170"/>
      <c r="P61" s="53" t="b">
        <v>1</v>
      </c>
    </row>
    <row r="62" spans="2:16" ht="20.100000000000001" customHeight="1" x14ac:dyDescent="0.25">
      <c r="B62" s="171" t="s">
        <v>93</v>
      </c>
      <c r="C62" s="170"/>
      <c r="D62" s="53" t="b">
        <v>1</v>
      </c>
      <c r="E62" s="169" t="s">
        <v>96</v>
      </c>
      <c r="F62" s="170"/>
      <c r="G62" s="53" t="b">
        <v>1</v>
      </c>
      <c r="H62" s="171" t="s">
        <v>97</v>
      </c>
      <c r="I62" s="170"/>
      <c r="J62" s="53" t="b">
        <v>0</v>
      </c>
      <c r="K62" s="171" t="s">
        <v>98</v>
      </c>
      <c r="L62" s="170"/>
      <c r="M62" s="53" t="b">
        <v>1</v>
      </c>
      <c r="N62" s="172" t="s">
        <v>88</v>
      </c>
      <c r="O62" s="170"/>
      <c r="P62" s="53" t="b">
        <v>1</v>
      </c>
    </row>
    <row r="63" spans="2:16" ht="20.100000000000001" customHeight="1" x14ac:dyDescent="0.25">
      <c r="B63" s="171" t="s">
        <v>99</v>
      </c>
      <c r="C63" s="170"/>
      <c r="D63" s="53" t="b">
        <v>1</v>
      </c>
      <c r="E63" s="169" t="s">
        <v>100</v>
      </c>
      <c r="F63" s="170"/>
      <c r="G63" s="53" t="b">
        <v>1</v>
      </c>
      <c r="H63" s="63"/>
      <c r="I63" s="64"/>
      <c r="J63" s="65"/>
      <c r="K63" s="171" t="s">
        <v>101</v>
      </c>
      <c r="L63" s="170"/>
      <c r="M63" s="53" t="b">
        <v>1</v>
      </c>
      <c r="N63" s="172" t="s">
        <v>171</v>
      </c>
      <c r="O63" s="170"/>
      <c r="P63" s="53" t="b">
        <v>1</v>
      </c>
    </row>
    <row r="64" spans="2:16" ht="20.100000000000001" customHeight="1" x14ac:dyDescent="0.25">
      <c r="B64" s="171" t="s">
        <v>102</v>
      </c>
      <c r="C64" s="170"/>
      <c r="D64" s="53" t="b">
        <v>0</v>
      </c>
      <c r="E64" s="169" t="s">
        <v>103</v>
      </c>
      <c r="F64" s="170"/>
      <c r="G64" s="53" t="b">
        <v>1</v>
      </c>
      <c r="H64" s="66"/>
      <c r="I64" s="67"/>
      <c r="J64" s="68"/>
      <c r="K64" s="179" t="s">
        <v>104</v>
      </c>
      <c r="L64" s="180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69" t="s">
        <v>169</v>
      </c>
      <c r="F65" s="170"/>
      <c r="G65" s="53" t="b">
        <v>1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73" t="s">
        <v>110</v>
      </c>
      <c r="C69" s="173"/>
      <c r="D69" s="76"/>
      <c r="E69" s="76"/>
      <c r="F69" s="175" t="s">
        <v>111</v>
      </c>
      <c r="G69" s="177" t="s">
        <v>112</v>
      </c>
      <c r="H69" s="76"/>
      <c r="I69" s="173" t="s">
        <v>113</v>
      </c>
      <c r="J69" s="173"/>
      <c r="K69" s="76"/>
      <c r="L69" s="77" t="s">
        <v>105</v>
      </c>
      <c r="M69" s="78" t="s">
        <v>106</v>
      </c>
      <c r="N69" s="78" t="s">
        <v>107</v>
      </c>
      <c r="O69" s="78" t="s">
        <v>108</v>
      </c>
      <c r="P69" s="79" t="s">
        <v>109</v>
      </c>
    </row>
    <row r="70" spans="2:17" ht="9.9499999999999993" customHeight="1" thickBot="1" x14ac:dyDescent="0.25">
      <c r="B70" s="174"/>
      <c r="C70" s="174"/>
      <c r="D70" s="80"/>
      <c r="E70" s="81"/>
      <c r="F70" s="176"/>
      <c r="G70" s="178"/>
      <c r="H70" s="82"/>
      <c r="I70" s="174"/>
      <c r="J70" s="174"/>
      <c r="K70" s="76"/>
      <c r="L70" s="83" t="s">
        <v>114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115</v>
      </c>
      <c r="C71" s="87" t="s">
        <v>116</v>
      </c>
      <c r="D71" s="88" t="s">
        <v>117</v>
      </c>
      <c r="E71" s="89" t="s">
        <v>118</v>
      </c>
      <c r="F71" s="87" t="s">
        <v>116</v>
      </c>
      <c r="G71" s="90" t="s">
        <v>117</v>
      </c>
      <c r="H71" s="91"/>
      <c r="I71" s="92" t="s">
        <v>119</v>
      </c>
      <c r="J71" s="54">
        <v>0</v>
      </c>
      <c r="K71" s="93" t="s">
        <v>120</v>
      </c>
      <c r="L71" s="54">
        <v>0</v>
      </c>
      <c r="M71" s="92" t="s">
        <v>121</v>
      </c>
      <c r="N71" s="54">
        <v>0</v>
      </c>
      <c r="O71" s="94" t="s">
        <v>122</v>
      </c>
      <c r="P71" s="54">
        <v>0</v>
      </c>
      <c r="Q71" s="102"/>
    </row>
    <row r="72" spans="2:17" ht="20.100000000000001" customHeight="1" x14ac:dyDescent="0.25">
      <c r="B72" s="95" t="s">
        <v>123</v>
      </c>
      <c r="C72" s="55">
        <v>-149.84399999999999</v>
      </c>
      <c r="D72" s="192">
        <v>-153.10499999999999</v>
      </c>
      <c r="E72" s="95" t="s">
        <v>124</v>
      </c>
      <c r="F72" s="55">
        <v>23</v>
      </c>
      <c r="G72" s="192">
        <v>20</v>
      </c>
      <c r="H72" s="96"/>
      <c r="I72" s="92" t="s">
        <v>125</v>
      </c>
      <c r="J72" s="54">
        <v>0</v>
      </c>
      <c r="K72" s="93" t="s">
        <v>126</v>
      </c>
      <c r="L72" s="54">
        <v>0</v>
      </c>
      <c r="M72" s="93" t="s">
        <v>127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128</v>
      </c>
      <c r="C73" s="55">
        <v>-130.666</v>
      </c>
      <c r="D73" s="192">
        <v>-136.88300000000001</v>
      </c>
      <c r="E73" s="97" t="s">
        <v>129</v>
      </c>
      <c r="F73" s="56">
        <v>11</v>
      </c>
      <c r="G73" s="193">
        <v>35</v>
      </c>
      <c r="H73" s="96"/>
      <c r="I73" s="92" t="s">
        <v>130</v>
      </c>
      <c r="J73" s="54">
        <v>0</v>
      </c>
      <c r="K73" s="93" t="s">
        <v>131</v>
      </c>
      <c r="L73" s="54">
        <v>0</v>
      </c>
      <c r="M73" s="93" t="s">
        <v>132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133</v>
      </c>
      <c r="C74" s="55">
        <v>-204.523</v>
      </c>
      <c r="D74" s="192">
        <v>-205.21899999999999</v>
      </c>
      <c r="E74" s="97" t="s">
        <v>134</v>
      </c>
      <c r="F74" s="57">
        <v>20</v>
      </c>
      <c r="G74" s="194">
        <v>20</v>
      </c>
      <c r="H74" s="96"/>
      <c r="I74" s="92" t="s">
        <v>135</v>
      </c>
      <c r="J74" s="54">
        <v>4</v>
      </c>
      <c r="K74" s="93" t="s">
        <v>136</v>
      </c>
      <c r="L74" s="54">
        <v>0</v>
      </c>
      <c r="M74" s="92" t="s">
        <v>137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138</v>
      </c>
      <c r="C75" s="55">
        <v>-109.72799999999999</v>
      </c>
      <c r="D75" s="192">
        <v>-112.91200000000001</v>
      </c>
      <c r="E75" s="97" t="s">
        <v>139</v>
      </c>
      <c r="F75" s="57">
        <v>50</v>
      </c>
      <c r="G75" s="194">
        <v>50</v>
      </c>
      <c r="H75" s="98"/>
      <c r="I75" s="92" t="s">
        <v>140</v>
      </c>
      <c r="J75" s="54">
        <v>0</v>
      </c>
      <c r="K75" s="93" t="s">
        <v>141</v>
      </c>
      <c r="L75" s="54">
        <v>0</v>
      </c>
      <c r="M75" s="92" t="s">
        <v>142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143</v>
      </c>
      <c r="C76" s="55">
        <v>28.605</v>
      </c>
      <c r="D76" s="192">
        <v>24.023</v>
      </c>
      <c r="E76" s="97" t="s">
        <v>144</v>
      </c>
      <c r="F76" s="57">
        <v>50</v>
      </c>
      <c r="G76" s="194">
        <v>50</v>
      </c>
      <c r="H76" s="98"/>
      <c r="I76" s="92" t="s">
        <v>145</v>
      </c>
      <c r="J76" s="54">
        <v>0</v>
      </c>
      <c r="K76" s="92" t="s">
        <v>146</v>
      </c>
      <c r="L76" s="54">
        <v>0</v>
      </c>
      <c r="M76" s="93" t="s">
        <v>147</v>
      </c>
      <c r="N76" s="54">
        <v>0</v>
      </c>
      <c r="O76" s="76"/>
      <c r="P76" s="76"/>
    </row>
    <row r="77" spans="2:17" ht="20.100000000000001" customHeight="1" x14ac:dyDescent="0.25">
      <c r="B77" s="95" t="s">
        <v>148</v>
      </c>
      <c r="C77" s="55">
        <v>33.731999999999999</v>
      </c>
      <c r="D77" s="192">
        <v>28.37</v>
      </c>
      <c r="E77" s="97" t="s">
        <v>149</v>
      </c>
      <c r="F77" s="57">
        <v>200</v>
      </c>
      <c r="G77" s="194">
        <v>200</v>
      </c>
      <c r="H77" s="96"/>
      <c r="I77" s="92" t="s">
        <v>150</v>
      </c>
      <c r="J77" s="54">
        <v>0</v>
      </c>
      <c r="K77" s="92" t="s">
        <v>151</v>
      </c>
      <c r="L77" s="54">
        <v>0</v>
      </c>
      <c r="M77" s="93" t="s">
        <v>152</v>
      </c>
      <c r="N77" s="54">
        <v>0</v>
      </c>
      <c r="O77" s="76"/>
      <c r="P77" s="76"/>
    </row>
    <row r="78" spans="2:17" ht="20.100000000000001" customHeight="1" x14ac:dyDescent="0.25">
      <c r="B78" s="95" t="s">
        <v>153</v>
      </c>
      <c r="C78" s="55">
        <v>24.99</v>
      </c>
      <c r="D78" s="192">
        <v>20.562999999999999</v>
      </c>
      <c r="E78" s="97" t="s">
        <v>154</v>
      </c>
      <c r="F78" s="58"/>
      <c r="G78" s="195"/>
      <c r="H78" s="96"/>
      <c r="I78" s="93" t="s">
        <v>155</v>
      </c>
      <c r="J78" s="54">
        <v>0</v>
      </c>
      <c r="K78" s="92" t="s">
        <v>156</v>
      </c>
      <c r="L78" s="54">
        <v>0</v>
      </c>
      <c r="M78" s="99" t="s">
        <v>157</v>
      </c>
      <c r="N78" s="54">
        <v>0</v>
      </c>
      <c r="O78" s="76"/>
      <c r="P78" s="76"/>
    </row>
    <row r="79" spans="2:17" ht="20.100000000000001" customHeight="1" x14ac:dyDescent="0.25">
      <c r="B79" s="95" t="s">
        <v>158</v>
      </c>
      <c r="C79" s="55">
        <v>25.898</v>
      </c>
      <c r="D79" s="192">
        <v>21.457999999999998</v>
      </c>
      <c r="E79" s="95" t="s">
        <v>159</v>
      </c>
      <c r="F79" s="55">
        <v>26</v>
      </c>
      <c r="G79" s="192">
        <v>13</v>
      </c>
      <c r="H79" s="96"/>
      <c r="I79" s="93" t="s">
        <v>160</v>
      </c>
      <c r="J79" s="54">
        <v>0</v>
      </c>
      <c r="K79" s="93" t="s">
        <v>161</v>
      </c>
      <c r="L79" s="54">
        <v>0</v>
      </c>
      <c r="M79" s="93" t="s">
        <v>162</v>
      </c>
      <c r="N79" s="54">
        <v>0</v>
      </c>
      <c r="O79" s="75"/>
      <c r="P79" s="75"/>
    </row>
    <row r="80" spans="2:17" ht="20.100000000000001" customHeight="1" x14ac:dyDescent="0.25">
      <c r="B80" s="100" t="s">
        <v>163</v>
      </c>
      <c r="C80" s="59">
        <v>1.73E-5</v>
      </c>
      <c r="D80" s="196">
        <v>1.7499999999999998E-5</v>
      </c>
      <c r="E80" s="97" t="s">
        <v>164</v>
      </c>
      <c r="F80" s="56">
        <v>17</v>
      </c>
      <c r="G80" s="193">
        <v>71.5</v>
      </c>
      <c r="H80" s="96"/>
      <c r="I80" s="93" t="s">
        <v>165</v>
      </c>
      <c r="J80" s="54">
        <v>0</v>
      </c>
      <c r="K80" s="92" t="s">
        <v>166</v>
      </c>
      <c r="L80" s="54">
        <v>0</v>
      </c>
      <c r="M80" s="93" t="s">
        <v>167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2" t="s">
        <v>168</v>
      </c>
      <c r="C84" s="122"/>
    </row>
    <row r="85" spans="2:16" ht="15" customHeight="1" x14ac:dyDescent="0.25">
      <c r="B85" s="123" t="s">
        <v>183</v>
      </c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5"/>
    </row>
    <row r="86" spans="2:16" ht="15" customHeight="1" x14ac:dyDescent="0.25">
      <c r="B86" s="112" t="s">
        <v>177</v>
      </c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4"/>
    </row>
    <row r="87" spans="2:16" ht="15" customHeight="1" x14ac:dyDescent="0.25">
      <c r="B87" s="112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4"/>
    </row>
    <row r="88" spans="2:16" ht="15" customHeight="1" x14ac:dyDescent="0.25">
      <c r="B88" s="112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4"/>
    </row>
    <row r="89" spans="2:16" ht="15" customHeight="1" x14ac:dyDescent="0.25">
      <c r="B89" s="112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4"/>
    </row>
    <row r="90" spans="2:16" ht="15" customHeight="1" x14ac:dyDescent="0.25">
      <c r="B90" s="112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4"/>
    </row>
    <row r="91" spans="2:16" ht="15" customHeight="1" x14ac:dyDescent="0.25">
      <c r="B91" s="112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4"/>
    </row>
    <row r="92" spans="2:16" ht="15" customHeight="1" x14ac:dyDescent="0.25"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4"/>
    </row>
    <row r="93" spans="2:16" ht="15" customHeight="1" x14ac:dyDescent="0.25">
      <c r="B93" s="112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4"/>
    </row>
    <row r="94" spans="2:16" ht="15" customHeight="1" x14ac:dyDescent="0.25"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4"/>
    </row>
    <row r="95" spans="2:16" ht="15" customHeight="1" x14ac:dyDescent="0.25">
      <c r="B95" s="112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4"/>
    </row>
    <row r="96" spans="2:16" ht="15" customHeight="1" x14ac:dyDescent="0.25">
      <c r="B96" s="112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4"/>
    </row>
    <row r="97" spans="2:16" ht="15" customHeight="1" x14ac:dyDescent="0.25">
      <c r="B97" s="112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4"/>
    </row>
    <row r="98" spans="2:16" ht="15" customHeight="1" x14ac:dyDescent="0.25">
      <c r="B98" s="112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4"/>
    </row>
    <row r="99" spans="2:16" ht="15" customHeight="1" x14ac:dyDescent="0.25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disablePrompts="1" count="1">
    <dataValidation type="list" showInputMessage="1" showErrorMessage="1" prompt="0 - 정상_x000a_1 - 경정비 (15분 이하)_x000a_2 - 중정비 (15분 초과)_x000a_4 - 고장" sqref="J71:J80 L71:L80 N71:N80 P71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2024-03-17T03:19:04Z</dcterms:modified>
</cp:coreProperties>
</file>