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C25" i="1" l="1"/>
  <c r="D25" i="1" s="1"/>
  <c r="F18" i="1" l="1"/>
  <c r="E18" i="1"/>
  <c r="D18" i="1" l="1"/>
  <c r="P18" i="1" s="1"/>
  <c r="C23" i="1" l="1"/>
  <c r="D23" i="1" s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<sst xmlns="http://schemas.openxmlformats.org/spreadsheetml/2006/main" count="209" uniqueCount="189">
  <si>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</si>
  <si>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</si>
  <si>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</si>
  <si>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</si>
  <si>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</si>
  <si>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</si>
  <si>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</si>
  <si>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</si>
  <si>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</si>
  <si>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</si>
  <si>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</si>
  <si>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</si>
  <si>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</si>
  <si>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</si>
  <si>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</si>
  <si>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</si>
  <si>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</si>
  <si>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</si>
  <si>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</si>
  <si>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</si>
  <si>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</si>
  <si>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</si>
  <si>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</si>
  <si>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</si>
  <si>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</si>
  <si>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</si>
  <si>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</si>
  <si>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</si>
  <si>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</si>
  <si>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</si>
  <si>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</si>
  <si>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</si>
  <si>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</si>
  <si>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</si>
  <si>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</si>
  <si>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</si>
  <si>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</si>
  <si>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</si>
  <si>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</si>
  <si>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</si>
  <si>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</si>
  <si>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</si>
  <si>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</si>
  <si>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</si>
  <si>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</si>
  <si>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</si>
  <si>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</si>
  <si>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</si>
  <si>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</si>
  <si>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</si>
  <si>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</si>
  <si>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</si>
  <si>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</si>
  <si>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</si>
  <si>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</si>
  <si>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</si>
  <si>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</si>
  <si>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</si>
  <si>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</si>
  <si>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</si>
  <si>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</si>
  <si>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</si>
  <si>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</si>
  <si>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</si>
  <si>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</si>
  <si>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</si>
  <si>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</si>
  <si>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</si>
  <si>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</si>
  <si>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</si>
  <si>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</si>
  <si>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</si>
  <si>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</si>
  <si>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</si>
  <si>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</si>
  <si>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</si>
  <si>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</si>
  <si>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</si>
  <si>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</si>
  <si>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</si>
  <si>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</si>
  <si>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</si>
  <si>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</si>
  <si>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</si>
  <si>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</si>
  <si>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</si>
  <si>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</si>
  <si>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</si>
  <si>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</si>
  <si>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</si>
  <si>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</si>
  <si>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</si>
  <si>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</si>
  <si>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</si>
  <si>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</si>
  <si>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</si>
  <si>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</si>
  <si>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</si>
  <si>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</si>
  <si>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</si>
  <si>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</si>
  <si>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</si>
  <si>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</si>
  <si>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</si>
  <si>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</si>
  <si>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</si>
  <si>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</si>
  <si>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</si>
  <si>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</si>
  <si>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</si>
  <si>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</si>
  <si>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</si>
  <si>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</si>
  <si>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</si>
  <si>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</si>
  <si>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</si>
  <si>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</si>
  <si>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</si>
  <si>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</si>
  <si>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</si>
  <si>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</si>
  <si>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</si>
  <si>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</si>
  <si>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</si>
  <si>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</si>
  <si>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</si>
  <si>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</si>
  <si>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</si>
  <si>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</si>
  <si>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</si>
  <si>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</si>
  <si>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</si>
  <si>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</si>
  <si>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</si>
  <si>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</si>
  <si>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</si>
  <si>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</si>
  <si>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</si>
  <si>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</si>
  <si>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</si>
  <si>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</si>
  <si>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</si>
  <si>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</si>
  <si>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</si>
  <si>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</si>
  <si>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</si>
  <si>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</si>
  <si>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</si>
  <si>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</si>
  <si>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</si>
  <si>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</si>
  <si>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</si>
  <si>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</si>
  <si>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</si>
  <si>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</si>
  <si>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</si>
  <si>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</si>
  <si>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</si>
  <si>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</si>
  <si>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</si>
  <si>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</si>
  <si>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</si>
  <si>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</si>
  <si>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</si>
  <si>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</si>
  <si>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</si>
  <si>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</si>
  <si>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</si>
  <si>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</si>
  <si>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</si>
  <si>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</si>
  <si>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</si>
  <si>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</si>
  <si>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</si>
  <si>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</si>
  <si>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</si>
  <si>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</si>
  <si>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</si>
  <si>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김부진</t>
    <phoneticPr fontId="3" type="noConversion"/>
  </si>
  <si>
    <t>/  /  /  /</t>
  </si>
  <si>
    <t>W</t>
    <phoneticPr fontId="3" type="noConversion"/>
  </si>
  <si>
    <t>KSPT-KSP</t>
    <phoneticPr fontId="3" type="noConversion"/>
  </si>
  <si>
    <t>TMT</t>
    <phoneticPr fontId="3" type="noConversion"/>
  </si>
  <si>
    <t>1) 방풍막 연결(초반 다소 강풍 예보)</t>
    <phoneticPr fontId="3" type="noConversion"/>
  </si>
  <si>
    <t>NW</t>
    <phoneticPr fontId="3" type="noConversion"/>
  </si>
  <si>
    <t>20s/36k 21s/26k 30s/23k 47s/24k</t>
    <phoneticPr fontId="3" type="noConversion"/>
  </si>
  <si>
    <t xml:space="preserve">20s/21k 34s/26k 58s/29k  </t>
    <phoneticPr fontId="3" type="noConversion"/>
  </si>
  <si>
    <t>W</t>
    <phoneticPr fontId="3" type="noConversion"/>
  </si>
  <si>
    <t xml:space="preserve"> [23:30]고습으로 중단후 대기 [03:22]계속된 고습으로 마무리함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</si>
</sst>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1" fillId="11" borderId="50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40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" sqref="F7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24">
        <v>45364</v>
      </c>
      <c r="D3" s="125"/>
      <c r="E3" s="1"/>
      <c r="F3" s="1"/>
      <c r="G3" s="1"/>
      <c r="H3" s="1"/>
      <c r="I3" s="1"/>
      <c r="J3" s="1"/>
      <c r="K3" s="61" t="s">
        <v>2</v>
      </c>
      <c r="L3" s="126">
        <f>(P31-(P32+P33))/P31*100</f>
        <v>62.720848056537108</v>
      </c>
      <c r="M3" s="126"/>
      <c r="N3" s="61" t="s">
        <v>3</v>
      </c>
      <c r="O3" s="126">
        <f>(P31-P33)/P31*100</f>
        <v>100</v>
      </c>
      <c r="P3" s="126"/>
    </row>
    <row r="4" spans="2:16" ht="14.25" customHeight="1" x14ac:dyDescent="0.25">
      <c r="B4" s="30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2.4</v>
      </c>
      <c r="E9" s="8">
        <v>13</v>
      </c>
      <c r="F9" s="8">
        <v>61</v>
      </c>
      <c r="G9" s="32" t="s">
        <v>184</v>
      </c>
      <c r="H9" s="8">
        <v>2.2000000000000002</v>
      </c>
      <c r="I9" s="32">
        <v>13.4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0.92361111111111116</v>
      </c>
      <c r="D10" s="8">
        <v>2.2200000000000002</v>
      </c>
      <c r="E10" s="8">
        <v>7.7</v>
      </c>
      <c r="F10" s="8">
        <v>80</v>
      </c>
      <c r="G10" s="112" t="s">
        <v>187</v>
      </c>
      <c r="H10" s="114">
        <v>2.7</v>
      </c>
      <c r="I10" s="115"/>
      <c r="J10" s="116">
        <f>IF(L10, 1, 0) + IF(M10, 2, 0) + IF(N10, 4, 0) + IF(O10, 8, 0) + IF(P10, 16, 0)</f>
        <v>4</v>
      </c>
      <c r="K10" s="11" t="b">
        <v>0</v>
      </c>
      <c r="L10" s="11" t="b">
        <v>0</v>
      </c>
      <c r="M10" s="11" t="b">
        <v>0</v>
      </c>
      <c r="N10" s="11" t="b">
        <v>1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7">
        <v>0.13541666666666666</v>
      </c>
      <c r="D11" s="188"/>
      <c r="E11" s="188">
        <v>6</v>
      </c>
      <c r="F11" s="188">
        <v>88</v>
      </c>
      <c r="G11" s="189" t="s">
        <v>180</v>
      </c>
      <c r="H11" s="188">
        <v>2.8</v>
      </c>
      <c r="I11" s="190"/>
      <c r="J11" s="191">
        <f>IF(L11, 1, 0) + IF(M11, 2, 0) + IF(N11, 4, 0) + IF(O11, 8, 0) + IF(P11, 16, 0)</f>
        <v>4</v>
      </c>
      <c r="K11" s="11" t="b">
        <v>0</v>
      </c>
      <c r="L11" s="11" t="b">
        <v>0</v>
      </c>
      <c r="M11" s="11" t="b">
        <v>0</v>
      </c>
      <c r="N11" s="11" t="b">
        <v>1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23.385416666666668</v>
      </c>
      <c r="D12" s="15">
        <f>AVERAGE(D9:D11)</f>
        <v>2.31</v>
      </c>
      <c r="E12" s="15">
        <f>AVERAGE(E9:E11)</f>
        <v>8.9</v>
      </c>
      <c r="F12" s="16">
        <f>AVERAGE(F9:F11)</f>
        <v>76.333333333333329</v>
      </c>
      <c r="G12" s="17"/>
      <c r="H12" s="18">
        <f>AVERAGE(H9:H11)</f>
        <v>2.5666666666666669</v>
      </c>
      <c r="I12" s="19"/>
      <c r="J12" s="20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182</v>
      </c>
      <c r="F16" s="23" t="s">
        <v>181</v>
      </c>
      <c r="G16" s="23" t="s">
        <v>42</v>
      </c>
      <c r="H16" s="23"/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0.69166666666666676</v>
      </c>
      <c r="D17" s="24">
        <v>0.69444444444444453</v>
      </c>
      <c r="E17" s="24">
        <v>0.73402777777777783</v>
      </c>
      <c r="F17" s="24">
        <v>0.75347222222222221</v>
      </c>
      <c r="G17" s="192">
        <v>0.13541666666666666</v>
      </c>
      <c r="H17" s="108"/>
      <c r="I17" s="108"/>
      <c r="J17" s="108"/>
      <c r="K17" s="108"/>
      <c r="L17" s="108"/>
      <c r="M17" s="108"/>
      <c r="N17" s="108"/>
      <c r="O17" s="108"/>
      <c r="P17" s="192">
        <v>0.14027777777777778</v>
      </c>
    </row>
    <row r="18" spans="2:16" ht="14.1" customHeight="1" x14ac:dyDescent="0.25">
      <c r="B18" s="31" t="s">
        <v>45</v>
      </c>
      <c r="C18" s="23">
        <v>3925</v>
      </c>
      <c r="D18" s="23">
        <f>C18+1</f>
        <v>3926</v>
      </c>
      <c r="E18" s="23">
        <f>D19+1</f>
        <v>3938</v>
      </c>
      <c r="F18" s="23">
        <f>E19+1</f>
        <v>3952</v>
      </c>
      <c r="G18" s="23">
        <f>F19+1</f>
        <v>4096</v>
      </c>
      <c r="H18" s="23"/>
      <c r="I18" s="23"/>
      <c r="J18" s="23"/>
      <c r="K18" s="23"/>
      <c r="L18" s="23"/>
      <c r="M18" s="23"/>
      <c r="N18" s="23"/>
      <c r="O18" s="23"/>
      <c r="P18" s="23">
        <f>MAX(C18:O19)+1</f>
        <v>4101</v>
      </c>
    </row>
    <row r="19" spans="2:16" ht="14.1" customHeight="1" thickBot="1" x14ac:dyDescent="0.3">
      <c r="B19" s="12" t="s">
        <v>46</v>
      </c>
      <c r="C19" s="25"/>
      <c r="D19" s="23">
        <v>3937</v>
      </c>
      <c r="E19" s="26">
        <v>3951</v>
      </c>
      <c r="F19" s="26">
        <v>4095</v>
      </c>
      <c r="G19" s="26">
        <v>4100</v>
      </c>
      <c r="H19" s="26"/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12</v>
      </c>
      <c r="E20" s="29">
        <f t="shared" ref="E20:O20" si="0">IF(ISNUMBER(E18),E19-E18+1,"")</f>
        <v>14</v>
      </c>
      <c r="F20" s="29">
        <f t="shared" si="0"/>
        <v>144</v>
      </c>
      <c r="G20" s="29">
        <f t="shared" si="0"/>
        <v>5</v>
      </c>
      <c r="H20" s="29" t="str">
        <f t="shared" si="0"/>
        <v/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2" t="s">
        <v>48</v>
      </c>
      <c r="C22" s="31" t="s">
        <v>21</v>
      </c>
      <c r="D22" s="31" t="s">
        <v>23</v>
      </c>
      <c r="E22" s="31" t="s">
        <v>49</v>
      </c>
      <c r="F22" s="133" t="s">
        <v>50</v>
      </c>
      <c r="G22" s="133"/>
      <c r="H22" s="133"/>
      <c r="I22" s="133"/>
      <c r="J22" s="31" t="s">
        <v>21</v>
      </c>
      <c r="K22" s="31" t="s">
        <v>23</v>
      </c>
      <c r="L22" s="31" t="s">
        <v>49</v>
      </c>
      <c r="M22" s="133" t="s">
        <v>50</v>
      </c>
      <c r="N22" s="133"/>
      <c r="O22" s="133"/>
      <c r="P22" s="133"/>
    </row>
    <row r="23" spans="2:16" ht="13.5" customHeight="1" x14ac:dyDescent="0.25">
      <c r="B23" s="132"/>
      <c r="C23" s="107">
        <f>D18+5</f>
        <v>3931</v>
      </c>
      <c r="D23" s="107">
        <f>C23+3</f>
        <v>3934</v>
      </c>
      <c r="E23" s="32" t="s">
        <v>51</v>
      </c>
      <c r="F23" s="131" t="s">
        <v>185</v>
      </c>
      <c r="G23" s="131"/>
      <c r="H23" s="131"/>
      <c r="I23" s="131"/>
      <c r="J23" s="111"/>
      <c r="K23" s="111"/>
      <c r="L23" s="32" t="s">
        <v>52</v>
      </c>
      <c r="M23" s="131" t="s">
        <v>179</v>
      </c>
      <c r="N23" s="131"/>
      <c r="O23" s="131"/>
      <c r="P23" s="131"/>
    </row>
    <row r="24" spans="2:16" ht="13.5" customHeight="1" x14ac:dyDescent="0.25">
      <c r="B24" s="132"/>
      <c r="C24" s="107"/>
      <c r="D24" s="107"/>
      <c r="E24" s="32" t="s">
        <v>53</v>
      </c>
      <c r="F24" s="131" t="s">
        <v>179</v>
      </c>
      <c r="G24" s="131"/>
      <c r="H24" s="131"/>
      <c r="I24" s="131"/>
      <c r="J24" s="111"/>
      <c r="K24" s="111"/>
      <c r="L24" s="32" t="s">
        <v>54</v>
      </c>
      <c r="M24" s="131" t="s">
        <v>179</v>
      </c>
      <c r="N24" s="131"/>
      <c r="O24" s="131"/>
      <c r="P24" s="131"/>
    </row>
    <row r="25" spans="2:16" ht="13.5" customHeight="1" x14ac:dyDescent="0.25">
      <c r="B25" s="132"/>
      <c r="C25" s="107">
        <f>D23+1</f>
        <v>3935</v>
      </c>
      <c r="D25" s="107">
        <f>C25+2</f>
        <v>3937</v>
      </c>
      <c r="E25" s="32" t="s">
        <v>54</v>
      </c>
      <c r="F25" s="131" t="s">
        <v>186</v>
      </c>
      <c r="G25" s="131"/>
      <c r="H25" s="131"/>
      <c r="I25" s="131"/>
      <c r="J25" s="111"/>
      <c r="K25" s="111"/>
      <c r="L25" s="32" t="s">
        <v>53</v>
      </c>
      <c r="M25" s="131" t="s">
        <v>179</v>
      </c>
      <c r="N25" s="131"/>
      <c r="O25" s="131"/>
      <c r="P25" s="131"/>
    </row>
    <row r="26" spans="2:16" ht="13.5" customHeight="1" x14ac:dyDescent="0.25">
      <c r="B26" s="132"/>
      <c r="C26" s="107"/>
      <c r="D26" s="107"/>
      <c r="E26" s="32" t="s">
        <v>52</v>
      </c>
      <c r="F26" s="131" t="s">
        <v>179</v>
      </c>
      <c r="G26" s="131"/>
      <c r="H26" s="131"/>
      <c r="I26" s="131"/>
      <c r="J26" s="111"/>
      <c r="K26" s="111"/>
      <c r="L26" s="32" t="s">
        <v>51</v>
      </c>
      <c r="M26" s="131" t="s">
        <v>179</v>
      </c>
      <c r="N26" s="131"/>
      <c r="O26" s="131"/>
      <c r="P26" s="13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3" t="s">
        <v>55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0.14027777777777778</v>
      </c>
      <c r="D30" s="39"/>
      <c r="E30" s="39"/>
      <c r="F30" s="39"/>
      <c r="G30" s="39"/>
      <c r="H30" s="39"/>
      <c r="I30" s="39">
        <v>0.23194444444444443</v>
      </c>
      <c r="J30" s="39"/>
      <c r="K30" s="40"/>
      <c r="L30" s="39"/>
      <c r="M30" s="39"/>
      <c r="N30" s="39"/>
      <c r="O30" s="41"/>
      <c r="P30" s="42">
        <f>SUM(C30:J30,L30:N30)</f>
        <v>0.37222222222222223</v>
      </c>
    </row>
    <row r="31" spans="2:16" ht="14.1" customHeight="1" x14ac:dyDescent="0.25">
      <c r="B31" s="33" t="s">
        <v>176</v>
      </c>
      <c r="C31" s="193">
        <v>0.14027777777777778</v>
      </c>
      <c r="D31" s="7">
        <v>0.23194444444444443</v>
      </c>
      <c r="E31" s="109"/>
      <c r="F31" s="109"/>
      <c r="G31" s="7"/>
      <c r="H31" s="109"/>
      <c r="I31" s="109"/>
      <c r="J31" s="109"/>
      <c r="K31" s="7">
        <v>2.0833333333333332E-2</v>
      </c>
      <c r="L31" s="7"/>
      <c r="M31" s="7"/>
      <c r="N31" s="7"/>
      <c r="O31" s="43"/>
      <c r="P31" s="42">
        <f>SUM(C31:O31)</f>
        <v>0.39305555555555555</v>
      </c>
    </row>
    <row r="32" spans="2:16" ht="14.1" customHeight="1" x14ac:dyDescent="0.25">
      <c r="B32" s="33" t="s">
        <v>70</v>
      </c>
      <c r="C32" s="44">
        <v>0.14027777777777778</v>
      </c>
      <c r="D32" s="45">
        <v>6.2499999999999995E-3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0.14652777777777778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0</v>
      </c>
      <c r="D34" s="104">
        <f t="shared" ref="D34:P34" si="1">D31-D32-D33</f>
        <v>0.22569444444444442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2.0833333333333332E-2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0.24652777777777776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46" t="s">
        <v>72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 x14ac:dyDescent="0.25">
      <c r="B37" s="147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 x14ac:dyDescent="0.25">
      <c r="B38" s="147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 x14ac:dyDescent="0.25">
      <c r="B39" s="147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 x14ac:dyDescent="0.25">
      <c r="B40" s="147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 x14ac:dyDescent="0.25">
      <c r="B41" s="148"/>
      <c r="C41" s="144"/>
      <c r="D41" s="145"/>
      <c r="E41" s="145"/>
      <c r="F41" s="145"/>
      <c r="G41" s="145"/>
      <c r="H41" s="145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5" t="s">
        <v>73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" customHeight="1" x14ac:dyDescent="0.25">
      <c r="B44" s="138" t="s">
        <v>188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" customHeigh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" customHeigh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" customHeigh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" customHeigh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thickBot="1" x14ac:dyDescent="0.3">
      <c r="B52" s="162"/>
      <c r="C52" s="163"/>
      <c r="D52" s="142"/>
      <c r="E52" s="142"/>
      <c r="F52" s="142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173</v>
      </c>
      <c r="C53" s="166"/>
      <c r="D53" s="113">
        <v>1.74</v>
      </c>
      <c r="E53" s="110"/>
      <c r="F53" s="110"/>
      <c r="G53" s="169"/>
      <c r="H53" s="166"/>
      <c r="I53" s="166"/>
      <c r="J53" s="166"/>
      <c r="K53" s="166"/>
      <c r="L53" s="166"/>
      <c r="M53" s="166"/>
      <c r="N53" s="166"/>
      <c r="O53" s="166"/>
      <c r="P53" s="170"/>
    </row>
    <row r="54" spans="2:16" ht="14.1" customHeight="1" thickTop="1" thickBot="1" x14ac:dyDescent="0.3">
      <c r="B54" s="167" t="s">
        <v>172</v>
      </c>
      <c r="C54" s="168"/>
      <c r="D54" s="168"/>
      <c r="E54" s="168"/>
      <c r="F54" s="186">
        <v>942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9" t="s">
        <v>74</v>
      </c>
      <c r="C56" s="149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50" t="s">
        <v>75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76</v>
      </c>
      <c r="O57" s="151"/>
      <c r="P57" s="154"/>
    </row>
    <row r="58" spans="2:16" ht="17.100000000000001" customHeight="1" x14ac:dyDescent="0.25">
      <c r="B58" s="155" t="s">
        <v>77</v>
      </c>
      <c r="C58" s="156"/>
      <c r="D58" s="157"/>
      <c r="E58" s="155" t="s">
        <v>78</v>
      </c>
      <c r="F58" s="156"/>
      <c r="G58" s="157"/>
      <c r="H58" s="156" t="s">
        <v>79</v>
      </c>
      <c r="I58" s="156"/>
      <c r="J58" s="156"/>
      <c r="K58" s="158" t="s">
        <v>80</v>
      </c>
      <c r="L58" s="156"/>
      <c r="M58" s="159"/>
      <c r="N58" s="160"/>
      <c r="O58" s="156"/>
      <c r="P58" s="161"/>
    </row>
    <row r="59" spans="2:16" ht="20.100000000000001" customHeight="1" x14ac:dyDescent="0.25">
      <c r="B59" s="174" t="s">
        <v>81</v>
      </c>
      <c r="C59" s="175"/>
      <c r="D59" s="53" t="b">
        <v>1</v>
      </c>
      <c r="E59" s="174" t="s">
        <v>82</v>
      </c>
      <c r="F59" s="175"/>
      <c r="G59" s="53" t="b">
        <v>1</v>
      </c>
      <c r="H59" s="176" t="s">
        <v>83</v>
      </c>
      <c r="I59" s="175"/>
      <c r="J59" s="53" t="b">
        <v>1</v>
      </c>
      <c r="K59" s="176" t="s">
        <v>84</v>
      </c>
      <c r="L59" s="175"/>
      <c r="M59" s="53" t="b">
        <v>1</v>
      </c>
      <c r="N59" s="177" t="s">
        <v>85</v>
      </c>
      <c r="O59" s="175"/>
      <c r="P59" s="53" t="b">
        <v>1</v>
      </c>
    </row>
    <row r="60" spans="2:16" ht="20.100000000000001" customHeight="1" x14ac:dyDescent="0.25">
      <c r="B60" s="174" t="s">
        <v>86</v>
      </c>
      <c r="C60" s="175"/>
      <c r="D60" s="53" t="b">
        <v>1</v>
      </c>
      <c r="E60" s="174" t="s">
        <v>87</v>
      </c>
      <c r="F60" s="175"/>
      <c r="G60" s="53" t="b">
        <v>1</v>
      </c>
      <c r="H60" s="176" t="s">
        <v>88</v>
      </c>
      <c r="I60" s="175"/>
      <c r="J60" s="53" t="b">
        <v>1</v>
      </c>
      <c r="K60" s="176" t="s">
        <v>89</v>
      </c>
      <c r="L60" s="175"/>
      <c r="M60" s="53" t="b">
        <v>1</v>
      </c>
      <c r="N60" s="177" t="s">
        <v>90</v>
      </c>
      <c r="O60" s="175"/>
      <c r="P60" s="53" t="b">
        <v>1</v>
      </c>
    </row>
    <row r="61" spans="2:16" ht="20.100000000000001" customHeight="1" x14ac:dyDescent="0.25">
      <c r="B61" s="174" t="s">
        <v>91</v>
      </c>
      <c r="C61" s="175"/>
      <c r="D61" s="53" t="b">
        <v>1</v>
      </c>
      <c r="E61" s="174" t="s">
        <v>92</v>
      </c>
      <c r="F61" s="175"/>
      <c r="G61" s="53" t="b">
        <v>1</v>
      </c>
      <c r="H61" s="176" t="s">
        <v>93</v>
      </c>
      <c r="I61" s="175"/>
      <c r="J61" s="53" t="b">
        <v>1</v>
      </c>
      <c r="K61" s="176" t="s">
        <v>94</v>
      </c>
      <c r="L61" s="175"/>
      <c r="M61" s="53" t="b">
        <v>1</v>
      </c>
      <c r="N61" s="177" t="s">
        <v>95</v>
      </c>
      <c r="O61" s="175"/>
      <c r="P61" s="53" t="b">
        <v>1</v>
      </c>
    </row>
    <row r="62" spans="2:16" ht="20.100000000000001" customHeight="1" x14ac:dyDescent="0.25">
      <c r="B62" s="176" t="s">
        <v>93</v>
      </c>
      <c r="C62" s="175"/>
      <c r="D62" s="53" t="b">
        <v>1</v>
      </c>
      <c r="E62" s="174" t="s">
        <v>96</v>
      </c>
      <c r="F62" s="175"/>
      <c r="G62" s="53" t="b">
        <v>1</v>
      </c>
      <c r="H62" s="176" t="s">
        <v>97</v>
      </c>
      <c r="I62" s="175"/>
      <c r="J62" s="53" t="b">
        <v>0</v>
      </c>
      <c r="K62" s="176" t="s">
        <v>98</v>
      </c>
      <c r="L62" s="175"/>
      <c r="M62" s="53" t="b">
        <v>1</v>
      </c>
      <c r="N62" s="177" t="s">
        <v>88</v>
      </c>
      <c r="O62" s="175"/>
      <c r="P62" s="53" t="b">
        <v>1</v>
      </c>
    </row>
    <row r="63" spans="2:16" ht="20.100000000000001" customHeight="1" x14ac:dyDescent="0.25">
      <c r="B63" s="176" t="s">
        <v>99</v>
      </c>
      <c r="C63" s="175"/>
      <c r="D63" s="53" t="b">
        <v>1</v>
      </c>
      <c r="E63" s="174" t="s">
        <v>100</v>
      </c>
      <c r="F63" s="175"/>
      <c r="G63" s="53" t="b">
        <v>1</v>
      </c>
      <c r="H63" s="63"/>
      <c r="I63" s="64"/>
      <c r="J63" s="65"/>
      <c r="K63" s="176" t="s">
        <v>101</v>
      </c>
      <c r="L63" s="175"/>
      <c r="M63" s="53" t="b">
        <v>1</v>
      </c>
      <c r="N63" s="177" t="s">
        <v>171</v>
      </c>
      <c r="O63" s="175"/>
      <c r="P63" s="53" t="b">
        <v>1</v>
      </c>
    </row>
    <row r="64" spans="2:16" ht="20.100000000000001" customHeight="1" x14ac:dyDescent="0.25">
      <c r="B64" s="176" t="s">
        <v>102</v>
      </c>
      <c r="C64" s="175"/>
      <c r="D64" s="53" t="b">
        <v>0</v>
      </c>
      <c r="E64" s="174" t="s">
        <v>103</v>
      </c>
      <c r="F64" s="175"/>
      <c r="G64" s="53" t="b">
        <v>1</v>
      </c>
      <c r="H64" s="66"/>
      <c r="I64" s="67"/>
      <c r="J64" s="68"/>
      <c r="K64" s="184" t="s">
        <v>104</v>
      </c>
      <c r="L64" s="185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74" t="s">
        <v>169</v>
      </c>
      <c r="F65" s="175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8" t="s">
        <v>110</v>
      </c>
      <c r="C69" s="178"/>
      <c r="D69" s="76"/>
      <c r="E69" s="76"/>
      <c r="F69" s="180" t="s">
        <v>111</v>
      </c>
      <c r="G69" s="182" t="s">
        <v>112</v>
      </c>
      <c r="H69" s="76"/>
      <c r="I69" s="178" t="s">
        <v>113</v>
      </c>
      <c r="J69" s="178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79"/>
      <c r="C70" s="179"/>
      <c r="D70" s="80"/>
      <c r="E70" s="81"/>
      <c r="F70" s="181"/>
      <c r="G70" s="183"/>
      <c r="H70" s="82"/>
      <c r="I70" s="179"/>
      <c r="J70" s="179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-151.11600000000001</v>
      </c>
      <c r="D72" s="55">
        <v>-153.33699999999999</v>
      </c>
      <c r="E72" s="95" t="s">
        <v>124</v>
      </c>
      <c r="F72" s="55">
        <v>22.2</v>
      </c>
      <c r="G72" s="55">
        <v>19.8</v>
      </c>
      <c r="H72" s="96"/>
      <c r="I72" s="92" t="s">
        <v>125</v>
      </c>
      <c r="J72" s="54">
        <v>0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-132.64699999999999</v>
      </c>
      <c r="D73" s="55">
        <v>-137.16499999999999</v>
      </c>
      <c r="E73" s="97" t="s">
        <v>129</v>
      </c>
      <c r="F73" s="56">
        <v>23</v>
      </c>
      <c r="G73" s="56">
        <v>32</v>
      </c>
      <c r="H73" s="96"/>
      <c r="I73" s="92" t="s">
        <v>130</v>
      </c>
      <c r="J73" s="54">
        <v>0</v>
      </c>
      <c r="K73" s="93" t="s">
        <v>131</v>
      </c>
      <c r="L73" s="54">
        <v>0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-204.76599999999999</v>
      </c>
      <c r="D74" s="55">
        <v>-205.2</v>
      </c>
      <c r="E74" s="97" t="s">
        <v>134</v>
      </c>
      <c r="F74" s="57">
        <v>20</v>
      </c>
      <c r="G74" s="57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-111.62</v>
      </c>
      <c r="D75" s="55">
        <v>-113.458</v>
      </c>
      <c r="E75" s="97" t="s">
        <v>139</v>
      </c>
      <c r="F75" s="57">
        <v>50</v>
      </c>
      <c r="G75" s="57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26.77</v>
      </c>
      <c r="D76" s="55">
        <v>23.716000000000001</v>
      </c>
      <c r="E76" s="97" t="s">
        <v>144</v>
      </c>
      <c r="F76" s="57">
        <v>50</v>
      </c>
      <c r="G76" s="57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31.402999999999999</v>
      </c>
      <c r="D77" s="55">
        <v>28.11</v>
      </c>
      <c r="E77" s="97" t="s">
        <v>149</v>
      </c>
      <c r="F77" s="57">
        <v>200</v>
      </c>
      <c r="G77" s="57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23.298999999999999</v>
      </c>
      <c r="D78" s="55">
        <v>20.231999999999999</v>
      </c>
      <c r="E78" s="97" t="s">
        <v>154</v>
      </c>
      <c r="F78" s="58"/>
      <c r="G78" s="58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24.199000000000002</v>
      </c>
      <c r="D79" s="55">
        <v>21.146000000000001</v>
      </c>
      <c r="E79" s="95" t="s">
        <v>159</v>
      </c>
      <c r="F79" s="55">
        <v>23</v>
      </c>
      <c r="G79" s="55">
        <v>11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1.6900000000000001E-5</v>
      </c>
      <c r="D80" s="59">
        <v>1.7099999999999999E-5</v>
      </c>
      <c r="E80" s="97" t="s">
        <v>164</v>
      </c>
      <c r="F80" s="56">
        <v>27</v>
      </c>
      <c r="G80" s="56">
        <v>64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7" t="s">
        <v>168</v>
      </c>
      <c r="C84" s="127"/>
    </row>
    <row r="85" spans="2:16" ht="15" customHeight="1" x14ac:dyDescent="0.25">
      <c r="B85" s="128" t="s">
        <v>183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25">
      <c r="B86" s="117" t="s">
        <v>177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2024-03-14T03:33:51Z</dcterms:modified>
</cp:coreProperties>
</file>