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F18" i="1" l="1"/>
  <c r="G18" i="1"/>
  <c r="H18" i="1"/>
  <c r="J23" i="1" s="1"/>
  <c r="J25" i="1" s="1"/>
  <c r="E18" i="1"/>
  <c r="D18" i="1" l="1"/>
  <c r="P18" i="1" s="1"/>
  <c r="C23" i="1" l="1"/>
  <c r="D23" i="1" s="1"/>
  <c r="D34" i="1"/>
  <c r="E34" i="1"/>
  <c r="F34" i="1"/>
  <c r="G34" i="1"/>
  <c r="H34" i="1"/>
  <c r="I34" i="1"/>
  <c r="J34" i="1"/>
  <c r="K34" i="1"/>
  <c r="L34" i="1"/>
  <c r="M34" i="1"/>
  <c r="N34" i="1"/>
  <c r="O34" i="1"/>
  <c r="C34" i="1"/>
  <c r="C25" i="1" l="1"/>
  <c r="D25" i="1" s="1"/>
  <c r="P33" i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<sst xmlns="http://schemas.openxmlformats.org/spreadsheetml/2006/main" count="212" uniqueCount="192">
  <si>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</si>
  <si>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</si>
  <si>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</si>
  <si>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</si>
  <si>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</si>
  <si>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</si>
  <si>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</si>
  <si>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</si>
  <si>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</si>
  <si>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</si>
  <si>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</si>
  <si>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</si>
  <si>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</si>
  <si>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</si>
  <si>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</si>
  <si>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</si>
  <si>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</si>
  <si>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</si>
  <si>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</si>
  <si>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</si>
  <si>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</si>
  <si>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</si>
  <si>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</si>
  <si>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</si>
  <si>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</si>
  <si>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</si>
  <si>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</si>
  <si>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</si>
  <si>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</si>
  <si>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</si>
  <si>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</si>
  <si>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</si>
  <si>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</si>
  <si>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</si>
  <si>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</si>
  <si>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</si>
  <si>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</si>
  <si>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</si>
  <si>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</si>
  <si>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</si>
  <si>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</si>
  <si>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</si>
  <si>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</si>
  <si>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</si>
  <si>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</si>
  <si>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</si>
  <si>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</si>
  <si>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</si>
  <si>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</si>
  <si>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</si>
  <si>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</si>
  <si>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</si>
  <si>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</si>
  <si>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</si>
  <si>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</si>
  <si>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</si>
  <si>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</si>
  <si>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</si>
  <si>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</si>
  <si>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</si>
  <si>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</si>
  <si>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</si>
  <si>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</si>
  <si>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</si>
  <si>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</si>
  <si>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</si>
  <si>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</si>
  <si>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</si>
  <si>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</si>
  <si>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</si>
  <si>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</si>
  <si>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</si>
  <si>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</si>
  <si>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</si>
  <si>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</si>
  <si>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</si>
  <si>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</si>
  <si>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</si>
  <si>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</si>
  <si>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</si>
  <si>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</si>
  <si>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</si>
  <si>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</si>
  <si>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</si>
  <si>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</si>
  <si>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</si>
  <si>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</si>
  <si>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</si>
  <si>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</si>
  <si>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</si>
  <si>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</si>
  <si>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</si>
  <si>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</si>
  <si>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</si>
  <si>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</si>
  <si>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</si>
  <si>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</si>
  <si>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</si>
  <si>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</si>
  <si>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</si>
  <si>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</si>
  <si>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</si>
  <si>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</si>
  <si>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</si>
  <si>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</si>
  <si>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</si>
  <si>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</si>
  <si>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</si>
  <si>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</si>
  <si>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</si>
  <si>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</si>
  <si>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</si>
  <si>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</si>
  <si>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</si>
  <si>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</si>
  <si>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</si>
  <si>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</si>
  <si>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</si>
  <si>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</si>
  <si>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</si>
  <si>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</si>
  <si>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</si>
  <si>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</si>
  <si>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</si>
  <si>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</si>
  <si>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</si>
  <si>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</si>
  <si>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</si>
  <si>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</si>
  <si>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</si>
  <si>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</si>
  <si>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</si>
  <si>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</si>
  <si>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</si>
  <si>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</si>
  <si>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</si>
  <si>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</si>
  <si>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</si>
  <si>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</si>
  <si>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</si>
  <si>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</si>
  <si>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</si>
  <si>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</si>
  <si>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</si>
  <si>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</si>
  <si>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</si>
  <si>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</si>
  <si>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</si>
  <si>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</si>
  <si>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</si>
  <si>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</si>
  <si>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</si>
  <si>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</si>
  <si>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</si>
  <si>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</si>
  <si>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</si>
  <si>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</si>
  <si>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</si>
  <si>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</si>
  <si>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</si>
  <si>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</si>
  <si>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</si>
  <si>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</si>
  <si>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</si>
  <si>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</si>
  <si>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</si>
  <si>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</si>
  <si>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</si>
  <si>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</si>
  <si>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</si>
  <si>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</si>
  <si>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</si>
  <si>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</si>
  <si>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</si>
  <si>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</si>
  <si>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</si>
  <si>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</si>
  <si>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</si>
  <si>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BLG</t>
    <phoneticPr fontId="3" type="noConversion"/>
  </si>
  <si>
    <t>김부진</t>
    <phoneticPr fontId="3" type="noConversion"/>
  </si>
  <si>
    <t xml:space="preserve">1) 방풍막 분리 </t>
    <phoneticPr fontId="3" type="noConversion"/>
  </si>
  <si>
    <t>/  /  /  /</t>
  </si>
  <si>
    <t>N</t>
    <phoneticPr fontId="3" type="noConversion"/>
  </si>
  <si>
    <t>N</t>
    <phoneticPr fontId="3" type="noConversion"/>
  </si>
  <si>
    <t>DEEPS</t>
    <phoneticPr fontId="3" type="noConversion"/>
  </si>
  <si>
    <t>ALL</t>
    <phoneticPr fontId="3" type="noConversion"/>
  </si>
  <si>
    <t>C_003850-003853</t>
    <phoneticPr fontId="3" type="noConversion"/>
  </si>
  <si>
    <t>3) Carlson said 돔 에어컨 가스 부족으로 에어컨 정상 동작 하지 않음. 수리기사가 방문하여 가스충전 및 점검 예정 (방문 일정 조율중 by 라모쏠로)</t>
    <phoneticPr fontId="3" type="noConversion"/>
  </si>
  <si>
    <t>W</t>
    <phoneticPr fontId="3" type="noConversion"/>
  </si>
  <si>
    <t>60s/5k 60s/10k 60s/19k 48s/23k 38s/28k 27s/31k</t>
    <phoneticPr fontId="3" type="noConversion"/>
  </si>
  <si>
    <t>60s/65k 20s/38k</t>
    <phoneticPr fontId="3" type="noConversion"/>
  </si>
  <si>
    <r>
      <t xml:space="preserve"> 초저녁 구름으로 플랫과 TMT 촬영 못함. 대기중 돔플랫 촬영.  </t>
    </r>
    <r>
      <rPr>
        <sz val="8"/>
        <color theme="1"/>
        <rFont val="맑은 고딕"/>
        <family val="2"/>
        <scheme val="minor"/>
      </rPr>
      <t>[19:30]시작 [22:25]중단후 대기 [01:42] 재개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</si>
</sst>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1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40" fillId="2" borderId="1" xfId="0" applyNumberFormat="1" applyFont="1" applyFill="1" applyBorder="1" applyAlignment="1" applyProtection="1">
      <alignment horizontal="center" vertical="center"/>
      <protection locked="0"/>
    </xf>
    <xf numFmtId="180" fontId="40" fillId="2" borderId="1" xfId="0" applyNumberFormat="1" applyFont="1" applyFill="1" applyBorder="1" applyAlignment="1" applyProtection="1">
      <alignment horizontal="center" vertical="center"/>
      <protection locked="0"/>
    </xf>
    <xf numFmtId="182" fontId="40" fillId="2" borderId="1" xfId="0" applyNumberFormat="1" applyFont="1" applyFill="1" applyBorder="1" applyAlignment="1" applyProtection="1">
      <alignment horizontal="center" vertical="center"/>
      <protection locked="0"/>
    </xf>
    <xf numFmtId="183" fontId="40" fillId="2" borderId="1" xfId="0" applyNumberFormat="1" applyFont="1" applyFill="1" applyBorder="1" applyAlignment="1" applyProtection="1">
      <alignment horizontal="center" vertical="center"/>
      <protection locked="0"/>
    </xf>
    <xf numFmtId="11" fontId="4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22" sqref="F22:I22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18" t="s">
        <v>0</v>
      </c>
      <c r="C2" s="11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19">
        <v>45363</v>
      </c>
      <c r="D3" s="120"/>
      <c r="E3" s="1"/>
      <c r="F3" s="1"/>
      <c r="G3" s="1"/>
      <c r="H3" s="1"/>
      <c r="I3" s="1"/>
      <c r="J3" s="1"/>
      <c r="K3" s="61" t="s">
        <v>2</v>
      </c>
      <c r="L3" s="121">
        <f>(P31-(P32+P33))/P31*100</f>
        <v>55.140186915887845</v>
      </c>
      <c r="M3" s="121"/>
      <c r="N3" s="61" t="s">
        <v>3</v>
      </c>
      <c r="O3" s="121">
        <f>(P31-P33)/P31*100</f>
        <v>100</v>
      </c>
      <c r="P3" s="121"/>
    </row>
    <row r="4" spans="2:16" ht="14.25" customHeight="1" x14ac:dyDescent="0.25">
      <c r="B4" s="30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18" t="s">
        <v>6</v>
      </c>
      <c r="C7" s="11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/>
      <c r="E9" s="8">
        <v>19</v>
      </c>
      <c r="F9" s="8">
        <v>25</v>
      </c>
      <c r="G9" s="32" t="s">
        <v>182</v>
      </c>
      <c r="H9" s="8">
        <v>1</v>
      </c>
      <c r="I9" s="32">
        <v>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25">
      <c r="B10" s="31" t="s">
        <v>22</v>
      </c>
      <c r="C10" s="7">
        <v>0.92361111111111116</v>
      </c>
      <c r="D10" s="8">
        <v>1.65</v>
      </c>
      <c r="E10" s="8">
        <v>14</v>
      </c>
      <c r="F10" s="8">
        <v>52</v>
      </c>
      <c r="G10" s="111" t="s">
        <v>183</v>
      </c>
      <c r="H10" s="181">
        <v>2.8</v>
      </c>
      <c r="I10" s="182"/>
      <c r="J10" s="183">
        <f>IF(L10, 1, 0) + IF(M10, 2, 0) + IF(N10, 4, 0) + IF(O10, 8, 0) + IF(P10, 16, 0)</f>
        <v>1</v>
      </c>
      <c r="K10" s="11" t="b">
        <v>0</v>
      </c>
      <c r="L10" s="11" t="b">
        <v>1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5">
        <v>0.15277777777777776</v>
      </c>
      <c r="D11" s="186">
        <v>1.5860000000000001</v>
      </c>
      <c r="E11" s="186">
        <v>13</v>
      </c>
      <c r="F11" s="186">
        <v>68</v>
      </c>
      <c r="G11" s="187" t="s">
        <v>188</v>
      </c>
      <c r="H11" s="186">
        <v>2.1</v>
      </c>
      <c r="I11" s="188"/>
      <c r="J11" s="183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23.402777777777779</v>
      </c>
      <c r="D12" s="15">
        <f>AVERAGE(D9:D11)</f>
        <v>1.6179999999999999</v>
      </c>
      <c r="E12" s="15">
        <f>AVERAGE(E9:E11)</f>
        <v>15.333333333333334</v>
      </c>
      <c r="F12" s="16">
        <f>AVERAGE(F9:F11)</f>
        <v>48.333333333333336</v>
      </c>
      <c r="G12" s="17"/>
      <c r="H12" s="18">
        <f>AVERAGE(H9:H11)</f>
        <v>1.9666666666666668</v>
      </c>
      <c r="I12" s="19"/>
      <c r="J12" s="20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18" t="s">
        <v>25</v>
      </c>
      <c r="C14" s="11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185</v>
      </c>
      <c r="F16" s="23" t="s">
        <v>184</v>
      </c>
      <c r="G16" s="23" t="s">
        <v>178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0.69791666666666663</v>
      </c>
      <c r="D17" s="24">
        <v>0.69930555555555562</v>
      </c>
      <c r="E17" s="24">
        <v>0.73263888888888884</v>
      </c>
      <c r="F17" s="24">
        <v>0.8125</v>
      </c>
      <c r="G17" s="24">
        <v>7.0833333333333331E-2</v>
      </c>
      <c r="H17" s="24">
        <v>0.15555555555555556</v>
      </c>
      <c r="I17" s="108"/>
      <c r="J17" s="108"/>
      <c r="K17" s="108"/>
      <c r="L17" s="108"/>
      <c r="M17" s="108"/>
      <c r="N17" s="108"/>
      <c r="O17" s="108"/>
      <c r="P17" s="24">
        <v>0.17430555555555557</v>
      </c>
    </row>
    <row r="18" spans="2:16" ht="14.1" customHeight="1" x14ac:dyDescent="0.25">
      <c r="B18" s="31" t="s">
        <v>45</v>
      </c>
      <c r="C18" s="23">
        <v>3734</v>
      </c>
      <c r="D18" s="23">
        <f>C18+1</f>
        <v>3735</v>
      </c>
      <c r="E18" s="23">
        <f>D19+1</f>
        <v>3740</v>
      </c>
      <c r="F18" s="23">
        <f>E19+1</f>
        <v>3805</v>
      </c>
      <c r="G18" s="23">
        <f>F19+1</f>
        <v>3854</v>
      </c>
      <c r="H18" s="23">
        <f>G19+1</f>
        <v>3911</v>
      </c>
      <c r="I18" s="23"/>
      <c r="J18" s="23"/>
      <c r="K18" s="23"/>
      <c r="L18" s="23"/>
      <c r="M18" s="23"/>
      <c r="N18" s="23"/>
      <c r="O18" s="23"/>
      <c r="P18" s="23">
        <f>MAX(C18:O19)+1</f>
        <v>3924</v>
      </c>
    </row>
    <row r="19" spans="2:16" ht="14.1" customHeight="1" thickBot="1" x14ac:dyDescent="0.3">
      <c r="B19" s="12" t="s">
        <v>46</v>
      </c>
      <c r="C19" s="25"/>
      <c r="D19" s="23">
        <v>3739</v>
      </c>
      <c r="E19" s="26">
        <v>3804</v>
      </c>
      <c r="F19" s="26">
        <v>3853</v>
      </c>
      <c r="G19" s="26">
        <v>3910</v>
      </c>
      <c r="H19" s="26">
        <v>3923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5</v>
      </c>
      <c r="E20" s="29">
        <f t="shared" ref="E20:O20" si="0">IF(ISNUMBER(E18),E19-E18+1,"")</f>
        <v>65</v>
      </c>
      <c r="F20" s="29">
        <f t="shared" si="0"/>
        <v>49</v>
      </c>
      <c r="G20" s="29">
        <f t="shared" si="0"/>
        <v>57</v>
      </c>
      <c r="H20" s="29">
        <f t="shared" si="0"/>
        <v>13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7" t="s">
        <v>48</v>
      </c>
      <c r="C22" s="31" t="s">
        <v>21</v>
      </c>
      <c r="D22" s="31" t="s">
        <v>23</v>
      </c>
      <c r="E22" s="31" t="s">
        <v>49</v>
      </c>
      <c r="F22" s="128" t="s">
        <v>50</v>
      </c>
      <c r="G22" s="128"/>
      <c r="H22" s="128"/>
      <c r="I22" s="128"/>
      <c r="J22" s="31" t="s">
        <v>21</v>
      </c>
      <c r="K22" s="31" t="s">
        <v>23</v>
      </c>
      <c r="L22" s="31" t="s">
        <v>49</v>
      </c>
      <c r="M22" s="128" t="s">
        <v>50</v>
      </c>
      <c r="N22" s="128"/>
      <c r="O22" s="128"/>
      <c r="P22" s="128"/>
    </row>
    <row r="23" spans="2:16" ht="13.5" customHeight="1" x14ac:dyDescent="0.25">
      <c r="B23" s="127"/>
      <c r="C23" s="107">
        <f>D18+5</f>
        <v>3740</v>
      </c>
      <c r="D23" s="107">
        <f>C23+3</f>
        <v>3743</v>
      </c>
      <c r="E23" s="32" t="s">
        <v>51</v>
      </c>
      <c r="F23" s="126" t="s">
        <v>181</v>
      </c>
      <c r="G23" s="126"/>
      <c r="H23" s="126"/>
      <c r="I23" s="126"/>
      <c r="J23" s="111">
        <f>H18+5</f>
        <v>3916</v>
      </c>
      <c r="K23" s="111">
        <f>J23+5</f>
        <v>3921</v>
      </c>
      <c r="L23" s="32" t="s">
        <v>52</v>
      </c>
      <c r="M23" s="126" t="s">
        <v>189</v>
      </c>
      <c r="N23" s="126"/>
      <c r="O23" s="126"/>
      <c r="P23" s="126"/>
    </row>
    <row r="24" spans="2:16" ht="13.5" customHeight="1" x14ac:dyDescent="0.25">
      <c r="B24" s="127"/>
      <c r="C24" s="107"/>
      <c r="D24" s="107"/>
      <c r="E24" s="32" t="s">
        <v>53</v>
      </c>
      <c r="F24" s="126" t="s">
        <v>181</v>
      </c>
      <c r="G24" s="126"/>
      <c r="H24" s="126"/>
      <c r="I24" s="126"/>
      <c r="J24" s="111"/>
      <c r="K24" s="111"/>
      <c r="L24" s="32" t="s">
        <v>54</v>
      </c>
      <c r="M24" s="126" t="s">
        <v>181</v>
      </c>
      <c r="N24" s="126"/>
      <c r="O24" s="126"/>
      <c r="P24" s="126"/>
    </row>
    <row r="25" spans="2:16" ht="13.5" customHeight="1" x14ac:dyDescent="0.25">
      <c r="B25" s="127"/>
      <c r="C25" s="107">
        <f>D23+1</f>
        <v>3744</v>
      </c>
      <c r="D25" s="107">
        <f>C25+3</f>
        <v>3747</v>
      </c>
      <c r="E25" s="32" t="s">
        <v>54</v>
      </c>
      <c r="F25" s="126" t="s">
        <v>181</v>
      </c>
      <c r="G25" s="126"/>
      <c r="H25" s="126"/>
      <c r="I25" s="126"/>
      <c r="J25" s="111">
        <f>K23+1</f>
        <v>3922</v>
      </c>
      <c r="K25" s="111">
        <f>J25+1</f>
        <v>3923</v>
      </c>
      <c r="L25" s="32" t="s">
        <v>53</v>
      </c>
      <c r="M25" s="126" t="s">
        <v>190</v>
      </c>
      <c r="N25" s="126"/>
      <c r="O25" s="126"/>
      <c r="P25" s="126"/>
    </row>
    <row r="26" spans="2:16" ht="13.5" customHeight="1" x14ac:dyDescent="0.25">
      <c r="B26" s="127"/>
      <c r="C26" s="107"/>
      <c r="D26" s="107"/>
      <c r="E26" s="32" t="s">
        <v>52</v>
      </c>
      <c r="F26" s="126" t="s">
        <v>181</v>
      </c>
      <c r="G26" s="126"/>
      <c r="H26" s="126"/>
      <c r="I26" s="126"/>
      <c r="J26" s="111"/>
      <c r="K26" s="111"/>
      <c r="L26" s="32" t="s">
        <v>51</v>
      </c>
      <c r="M26" s="126" t="s">
        <v>181</v>
      </c>
      <c r="N26" s="126"/>
      <c r="O26" s="126"/>
      <c r="P26" s="12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18" t="s">
        <v>55</v>
      </c>
      <c r="C28" s="118"/>
      <c r="D28" s="1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0.13749999999999998</v>
      </c>
      <c r="D30" s="39"/>
      <c r="E30" s="39"/>
      <c r="F30" s="39"/>
      <c r="G30" s="39">
        <v>0.23402777777777781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0.37152777777777779</v>
      </c>
    </row>
    <row r="31" spans="2:16" ht="14.1" customHeight="1" x14ac:dyDescent="0.25">
      <c r="B31" s="33" t="s">
        <v>176</v>
      </c>
      <c r="C31" s="189">
        <v>0.13749999999999998</v>
      </c>
      <c r="D31" s="109"/>
      <c r="E31" s="109"/>
      <c r="F31" s="109"/>
      <c r="G31" s="7">
        <v>0.23402777777777781</v>
      </c>
      <c r="H31" s="109"/>
      <c r="I31" s="109"/>
      <c r="J31" s="109"/>
      <c r="K31" s="109"/>
      <c r="L31" s="7"/>
      <c r="M31" s="7"/>
      <c r="N31" s="7"/>
      <c r="O31" s="43"/>
      <c r="P31" s="42">
        <f>SUM(C31:O31)</f>
        <v>0.37152777777777779</v>
      </c>
    </row>
    <row r="32" spans="2:16" ht="14.1" customHeight="1" x14ac:dyDescent="0.25">
      <c r="B32" s="33" t="s">
        <v>70</v>
      </c>
      <c r="C32" s="44">
        <v>5.4166666666666669E-2</v>
      </c>
      <c r="D32" s="45"/>
      <c r="E32" s="45"/>
      <c r="F32" s="45"/>
      <c r="G32" s="45">
        <v>0.1125</v>
      </c>
      <c r="H32" s="45"/>
      <c r="I32" s="45"/>
      <c r="J32" s="45"/>
      <c r="K32" s="45"/>
      <c r="L32" s="45"/>
      <c r="M32" s="45"/>
      <c r="N32" s="45"/>
      <c r="O32" s="46"/>
      <c r="P32" s="42">
        <f>SUM(C32:O32)</f>
        <v>0.16666666666666669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8.3333333333333315E-2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0.1215277777777778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0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0.2048611111111111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41" t="s">
        <v>72</v>
      </c>
      <c r="C36" s="129" t="s">
        <v>186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2:16" ht="18" customHeight="1" x14ac:dyDescent="0.25">
      <c r="B37" s="142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</row>
    <row r="38" spans="2:16" ht="18" customHeight="1" x14ac:dyDescent="0.25">
      <c r="B38" s="142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  <row r="39" spans="2:16" ht="18" customHeight="1" x14ac:dyDescent="0.25">
      <c r="B39" s="142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2:16" ht="18" customHeight="1" x14ac:dyDescent="0.25">
      <c r="B40" s="142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2:16" ht="18" customHeight="1" x14ac:dyDescent="0.25">
      <c r="B41" s="143"/>
      <c r="C41" s="139"/>
      <c r="D41" s="140"/>
      <c r="E41" s="140"/>
      <c r="F41" s="140"/>
      <c r="G41" s="140"/>
      <c r="H41" s="140"/>
      <c r="I41" s="129"/>
      <c r="J41" s="129"/>
      <c r="K41" s="129"/>
      <c r="L41" s="129"/>
      <c r="M41" s="129"/>
      <c r="N41" s="129"/>
      <c r="O41" s="129"/>
      <c r="P41" s="12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0" t="s">
        <v>73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2"/>
    </row>
    <row r="44" spans="2:16" ht="14.1" customHeight="1" x14ac:dyDescent="0.25">
      <c r="B44" s="133" t="s">
        <v>191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2:16" ht="14.1" customHeight="1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8"/>
    </row>
    <row r="46" spans="2:16" ht="14.1" customHeight="1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8"/>
    </row>
    <row r="47" spans="2:16" ht="14.1" customHeight="1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8"/>
    </row>
    <row r="48" spans="2:16" ht="14.1" customHeight="1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</row>
    <row r="49" spans="2:16" ht="14.1" customHeight="1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8"/>
    </row>
    <row r="50" spans="2:16" ht="14.1" customHeight="1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8"/>
    </row>
    <row r="51" spans="2:16" ht="14.1" customHeight="1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</row>
    <row r="52" spans="2:16" ht="14.1" customHeight="1" thickBot="1" x14ac:dyDescent="0.3">
      <c r="B52" s="157"/>
      <c r="C52" s="158"/>
      <c r="D52" s="137"/>
      <c r="E52" s="137"/>
      <c r="F52" s="137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" customHeight="1" thickTop="1" thickBot="1" x14ac:dyDescent="0.3">
      <c r="B53" s="160" t="s">
        <v>173</v>
      </c>
      <c r="C53" s="161"/>
      <c r="D53" s="110"/>
      <c r="E53" s="184">
        <v>1.71</v>
      </c>
      <c r="F53" s="110"/>
      <c r="G53" s="164"/>
      <c r="H53" s="161"/>
      <c r="I53" s="161"/>
      <c r="J53" s="161"/>
      <c r="K53" s="161"/>
      <c r="L53" s="161"/>
      <c r="M53" s="161"/>
      <c r="N53" s="161"/>
      <c r="O53" s="161"/>
      <c r="P53" s="165"/>
    </row>
    <row r="54" spans="2:16" ht="14.1" customHeight="1" thickTop="1" thickBot="1" x14ac:dyDescent="0.3">
      <c r="B54" s="162" t="s">
        <v>172</v>
      </c>
      <c r="C54" s="163"/>
      <c r="D54" s="163"/>
      <c r="E54" s="163"/>
      <c r="F54" s="184">
        <v>942</v>
      </c>
      <c r="G54" s="166"/>
      <c r="H54" s="167"/>
      <c r="I54" s="167"/>
      <c r="J54" s="167"/>
      <c r="K54" s="167"/>
      <c r="L54" s="167"/>
      <c r="M54" s="167"/>
      <c r="N54" s="167"/>
      <c r="O54" s="167"/>
      <c r="P54" s="168"/>
    </row>
    <row r="55" spans="2:16" ht="13.5" customHeight="1" thickTop="1" x14ac:dyDescent="0.25"/>
    <row r="56" spans="2:16" ht="17.25" customHeight="1" x14ac:dyDescent="0.25">
      <c r="B56" s="144" t="s">
        <v>74</v>
      </c>
      <c r="C56" s="144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45" t="s">
        <v>75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76</v>
      </c>
      <c r="O57" s="146"/>
      <c r="P57" s="149"/>
    </row>
    <row r="58" spans="2:16" ht="17.100000000000001" customHeight="1" x14ac:dyDescent="0.25">
      <c r="B58" s="150" t="s">
        <v>77</v>
      </c>
      <c r="C58" s="151"/>
      <c r="D58" s="152"/>
      <c r="E58" s="150" t="s">
        <v>78</v>
      </c>
      <c r="F58" s="151"/>
      <c r="G58" s="152"/>
      <c r="H58" s="151" t="s">
        <v>79</v>
      </c>
      <c r="I58" s="151"/>
      <c r="J58" s="151"/>
      <c r="K58" s="153" t="s">
        <v>80</v>
      </c>
      <c r="L58" s="151"/>
      <c r="M58" s="154"/>
      <c r="N58" s="155"/>
      <c r="O58" s="151"/>
      <c r="P58" s="156"/>
    </row>
    <row r="59" spans="2:16" ht="20.100000000000001" customHeight="1" x14ac:dyDescent="0.25">
      <c r="B59" s="169" t="s">
        <v>81</v>
      </c>
      <c r="C59" s="170"/>
      <c r="D59" s="53" t="b">
        <v>1</v>
      </c>
      <c r="E59" s="169" t="s">
        <v>82</v>
      </c>
      <c r="F59" s="170"/>
      <c r="G59" s="53" t="b">
        <v>1</v>
      </c>
      <c r="H59" s="171" t="s">
        <v>83</v>
      </c>
      <c r="I59" s="170"/>
      <c r="J59" s="53" t="b">
        <v>1</v>
      </c>
      <c r="K59" s="171" t="s">
        <v>84</v>
      </c>
      <c r="L59" s="170"/>
      <c r="M59" s="53" t="b">
        <v>1</v>
      </c>
      <c r="N59" s="172" t="s">
        <v>85</v>
      </c>
      <c r="O59" s="170"/>
      <c r="P59" s="53" t="b">
        <v>1</v>
      </c>
    </row>
    <row r="60" spans="2:16" ht="20.100000000000001" customHeight="1" x14ac:dyDescent="0.25">
      <c r="B60" s="169" t="s">
        <v>86</v>
      </c>
      <c r="C60" s="170"/>
      <c r="D60" s="53" t="b">
        <v>1</v>
      </c>
      <c r="E60" s="169" t="s">
        <v>87</v>
      </c>
      <c r="F60" s="170"/>
      <c r="G60" s="53" t="b">
        <v>1</v>
      </c>
      <c r="H60" s="171" t="s">
        <v>88</v>
      </c>
      <c r="I60" s="170"/>
      <c r="J60" s="53" t="b">
        <v>1</v>
      </c>
      <c r="K60" s="171" t="s">
        <v>89</v>
      </c>
      <c r="L60" s="170"/>
      <c r="M60" s="53" t="b">
        <v>1</v>
      </c>
      <c r="N60" s="172" t="s">
        <v>90</v>
      </c>
      <c r="O60" s="170"/>
      <c r="P60" s="53" t="b">
        <v>1</v>
      </c>
    </row>
    <row r="61" spans="2:16" ht="20.100000000000001" customHeight="1" x14ac:dyDescent="0.25">
      <c r="B61" s="169" t="s">
        <v>91</v>
      </c>
      <c r="C61" s="170"/>
      <c r="D61" s="53" t="b">
        <v>1</v>
      </c>
      <c r="E61" s="169" t="s">
        <v>92</v>
      </c>
      <c r="F61" s="170"/>
      <c r="G61" s="53" t="b">
        <v>1</v>
      </c>
      <c r="H61" s="171" t="s">
        <v>93</v>
      </c>
      <c r="I61" s="170"/>
      <c r="J61" s="53" t="b">
        <v>1</v>
      </c>
      <c r="K61" s="171" t="s">
        <v>94</v>
      </c>
      <c r="L61" s="170"/>
      <c r="M61" s="53" t="b">
        <v>1</v>
      </c>
      <c r="N61" s="172" t="s">
        <v>95</v>
      </c>
      <c r="O61" s="170"/>
      <c r="P61" s="53" t="b">
        <v>1</v>
      </c>
    </row>
    <row r="62" spans="2:16" ht="20.100000000000001" customHeight="1" x14ac:dyDescent="0.25">
      <c r="B62" s="171" t="s">
        <v>93</v>
      </c>
      <c r="C62" s="170"/>
      <c r="D62" s="53" t="b">
        <v>1</v>
      </c>
      <c r="E62" s="169" t="s">
        <v>96</v>
      </c>
      <c r="F62" s="170"/>
      <c r="G62" s="53" t="b">
        <v>1</v>
      </c>
      <c r="H62" s="171" t="s">
        <v>97</v>
      </c>
      <c r="I62" s="170"/>
      <c r="J62" s="53" t="b">
        <v>0</v>
      </c>
      <c r="K62" s="171" t="s">
        <v>98</v>
      </c>
      <c r="L62" s="170"/>
      <c r="M62" s="53" t="b">
        <v>1</v>
      </c>
      <c r="N62" s="172" t="s">
        <v>88</v>
      </c>
      <c r="O62" s="170"/>
      <c r="P62" s="53" t="b">
        <v>1</v>
      </c>
    </row>
    <row r="63" spans="2:16" ht="20.100000000000001" customHeight="1" x14ac:dyDescent="0.25">
      <c r="B63" s="171" t="s">
        <v>99</v>
      </c>
      <c r="C63" s="170"/>
      <c r="D63" s="53" t="b">
        <v>1</v>
      </c>
      <c r="E63" s="169" t="s">
        <v>100</v>
      </c>
      <c r="F63" s="170"/>
      <c r="G63" s="53" t="b">
        <v>1</v>
      </c>
      <c r="H63" s="63"/>
      <c r="I63" s="64"/>
      <c r="J63" s="65"/>
      <c r="K63" s="171" t="s">
        <v>101</v>
      </c>
      <c r="L63" s="170"/>
      <c r="M63" s="53" t="b">
        <v>1</v>
      </c>
      <c r="N63" s="172" t="s">
        <v>171</v>
      </c>
      <c r="O63" s="170"/>
      <c r="P63" s="53" t="b">
        <v>1</v>
      </c>
    </row>
    <row r="64" spans="2:16" ht="20.100000000000001" customHeight="1" x14ac:dyDescent="0.25">
      <c r="B64" s="171" t="s">
        <v>102</v>
      </c>
      <c r="C64" s="170"/>
      <c r="D64" s="53" t="b">
        <v>0</v>
      </c>
      <c r="E64" s="169" t="s">
        <v>103</v>
      </c>
      <c r="F64" s="170"/>
      <c r="G64" s="53" t="b">
        <v>1</v>
      </c>
      <c r="H64" s="66"/>
      <c r="I64" s="67"/>
      <c r="J64" s="68"/>
      <c r="K64" s="179" t="s">
        <v>104</v>
      </c>
      <c r="L64" s="180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69" t="s">
        <v>169</v>
      </c>
      <c r="F65" s="170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73" t="s">
        <v>110</v>
      </c>
      <c r="C69" s="173"/>
      <c r="D69" s="76"/>
      <c r="E69" s="76"/>
      <c r="F69" s="175" t="s">
        <v>111</v>
      </c>
      <c r="G69" s="177" t="s">
        <v>112</v>
      </c>
      <c r="H69" s="76"/>
      <c r="I69" s="173" t="s">
        <v>113</v>
      </c>
      <c r="J69" s="173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74"/>
      <c r="C70" s="174"/>
      <c r="D70" s="80"/>
      <c r="E70" s="81"/>
      <c r="F70" s="176"/>
      <c r="G70" s="178"/>
      <c r="H70" s="82"/>
      <c r="I70" s="174"/>
      <c r="J70" s="174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-151.292</v>
      </c>
      <c r="D72" s="190">
        <v>-152.59800000000001</v>
      </c>
      <c r="E72" s="95" t="s">
        <v>124</v>
      </c>
      <c r="F72" s="55">
        <v>21.1</v>
      </c>
      <c r="G72" s="190">
        <v>22.3</v>
      </c>
      <c r="H72" s="96"/>
      <c r="I72" s="92" t="s">
        <v>125</v>
      </c>
      <c r="J72" s="54">
        <v>0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-132.803</v>
      </c>
      <c r="D73" s="190">
        <v>-136.304</v>
      </c>
      <c r="E73" s="97" t="s">
        <v>129</v>
      </c>
      <c r="F73" s="56">
        <v>10</v>
      </c>
      <c r="G73" s="191">
        <v>28</v>
      </c>
      <c r="H73" s="96"/>
      <c r="I73" s="92" t="s">
        <v>130</v>
      </c>
      <c r="J73" s="54">
        <v>0</v>
      </c>
      <c r="K73" s="93" t="s">
        <v>131</v>
      </c>
      <c r="L73" s="54">
        <v>2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-204.77</v>
      </c>
      <c r="D74" s="190">
        <v>-205.17699999999999</v>
      </c>
      <c r="E74" s="97" t="s">
        <v>134</v>
      </c>
      <c r="F74" s="57">
        <v>20</v>
      </c>
      <c r="G74" s="192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-111.28</v>
      </c>
      <c r="D75" s="190">
        <v>-113.20399999999999</v>
      </c>
      <c r="E75" s="97" t="s">
        <v>139</v>
      </c>
      <c r="F75" s="57">
        <v>50</v>
      </c>
      <c r="G75" s="192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26.193999999999999</v>
      </c>
      <c r="D76" s="190">
        <v>25.78</v>
      </c>
      <c r="E76" s="97" t="s">
        <v>144</v>
      </c>
      <c r="F76" s="57">
        <v>50</v>
      </c>
      <c r="G76" s="192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30.951000000000001</v>
      </c>
      <c r="D77" s="190">
        <v>29.948</v>
      </c>
      <c r="E77" s="97" t="s">
        <v>149</v>
      </c>
      <c r="F77" s="57">
        <v>200</v>
      </c>
      <c r="G77" s="192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22.62</v>
      </c>
      <c r="D78" s="190">
        <v>22.484999999999999</v>
      </c>
      <c r="E78" s="97" t="s">
        <v>154</v>
      </c>
      <c r="F78" s="58"/>
      <c r="G78" s="193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23.542999999999999</v>
      </c>
      <c r="D79" s="190">
        <v>23.364000000000001</v>
      </c>
      <c r="E79" s="95" t="s">
        <v>159</v>
      </c>
      <c r="F79" s="55">
        <v>23</v>
      </c>
      <c r="G79" s="190">
        <v>15.6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1.6799999999999998E-5</v>
      </c>
      <c r="D80" s="194">
        <v>1.6900000000000001E-5</v>
      </c>
      <c r="E80" s="97" t="s">
        <v>164</v>
      </c>
      <c r="F80" s="56">
        <v>17</v>
      </c>
      <c r="G80" s="191">
        <v>71.400000000000006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2" t="s">
        <v>168</v>
      </c>
      <c r="C84" s="122"/>
    </row>
    <row r="85" spans="2:16" ht="15" customHeight="1" x14ac:dyDescent="0.25">
      <c r="B85" s="123" t="s">
        <v>180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5"/>
    </row>
    <row r="86" spans="2:16" ht="15" customHeight="1" x14ac:dyDescent="0.25">
      <c r="B86" s="112" t="s">
        <v>177</v>
      </c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4"/>
    </row>
    <row r="87" spans="2:16" ht="15" customHeight="1" x14ac:dyDescent="0.25">
      <c r="B87" s="112" t="s">
        <v>187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4"/>
    </row>
    <row r="88" spans="2:16" ht="15" customHeight="1" x14ac:dyDescent="0.25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4"/>
    </row>
    <row r="89" spans="2:16" ht="15" customHeight="1" x14ac:dyDescent="0.25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4"/>
    </row>
    <row r="90" spans="2:16" ht="15" customHeight="1" x14ac:dyDescent="0.25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4"/>
    </row>
    <row r="91" spans="2:16" ht="15" customHeight="1" x14ac:dyDescent="0.25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4"/>
    </row>
    <row r="92" spans="2:16" ht="15" customHeight="1" x14ac:dyDescent="0.25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4"/>
    </row>
    <row r="93" spans="2:16" ht="15" customHeight="1" x14ac:dyDescent="0.25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4"/>
    </row>
    <row r="94" spans="2:16" ht="15" customHeight="1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4"/>
    </row>
    <row r="95" spans="2:16" ht="15" customHeight="1" x14ac:dyDescent="0.25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4"/>
    </row>
    <row r="96" spans="2:16" ht="15" customHeight="1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4"/>
    </row>
    <row r="97" spans="2:16" ht="15" customHeight="1" x14ac:dyDescent="0.25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4"/>
    </row>
    <row r="98" spans="2:16" ht="15" customHeight="1" x14ac:dyDescent="0.25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4"/>
    </row>
    <row r="99" spans="2:16" ht="15" customHeight="1" x14ac:dyDescent="0.25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2024-03-13T04:22:39Z</dcterms:modified>
</cp:coreProperties>
</file>