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1456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D25" i="1"/>
  <c r="D23" i="1"/>
  <c r="F18" i="1" l="1"/>
  <c r="G18" i="1"/>
  <c r="H18" i="1"/>
  <c r="J23" i="1" s="1"/>
  <c r="E18" i="1" l="1"/>
  <c r="J25" i="1" l="1"/>
  <c r="K25" i="1" s="1"/>
  <c r="D18" i="1"/>
  <c r="P18" i="1" s="1"/>
  <c r="C23" i="1" l="1"/>
  <c r="D34" i="1"/>
  <c r="E34" i="1"/>
  <c r="F34" i="1"/>
  <c r="G34" i="1"/>
  <c r="H34" i="1"/>
  <c r="I34" i="1"/>
  <c r="J34" i="1"/>
  <c r="K34" i="1"/>
  <c r="L34" i="1"/>
  <c r="M34" i="1"/>
  <c r="N34" i="1"/>
  <c r="O34" i="1"/>
  <c r="C34" i="1"/>
  <c r="C25" i="1" l="1"/>
  <c r="P33" i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<sst xmlns="http://schemas.openxmlformats.org/spreadsheetml/2006/main" count="211" uniqueCount="194">
  <si>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</si>
  <si>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</si>
  <si>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</si>
  <si>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</si>
  <si>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</si>
  <si>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</si>
  <si>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</si>
  <si>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</si>
  <si>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</si>
  <si>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</si>
  <si>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</si>
  <si>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</si>
  <si>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</si>
  <si>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</si>
  <si>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</si>
  <si>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</si>
  <si>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</si>
  <si>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</si>
  <si>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</si>
  <si>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</si>
  <si>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</si>
  <si>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</si>
  <si>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</si>
  <si>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</si>
  <si>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</si>
  <si>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</si>
  <si>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</si>
  <si>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</si>
  <si>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</si>
  <si>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</si>
  <si>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</si>
  <si>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</si>
  <si>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</si>
  <si>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</si>
  <si>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</si>
  <si>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</si>
  <si>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</si>
  <si>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</si>
  <si>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</si>
  <si>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</si>
  <si>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</si>
  <si>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</si>
  <si>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</si>
  <si>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</si>
  <si>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</si>
  <si>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</si>
  <si>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</si>
  <si>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</si>
  <si>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</si>
  <si>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</si>
  <si>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</si>
  <si>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</si>
  <si>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/  /  /  /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</si>
  <si>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</si>
  <si>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</si>
  <si>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</si>
  <si>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</si>
  <si>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</si>
  <si>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</si>
  <si>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</si>
  <si>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</si>
  <si>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</si>
  <si>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</si>
  <si>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</si>
  <si>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</si>
  <si>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</si>
  <si>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</si>
  <si>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</si>
  <si>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</si>
  <si>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</si>
  <si>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</si>
  <si>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</si>
  <si>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</si>
  <si>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</si>
  <si>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</si>
  <si>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</si>
  <si>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</si>
  <si>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</si>
  <si>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</si>
  <si>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</si>
  <si>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</si>
  <si>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</si>
  <si>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</si>
  <si>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</si>
  <si>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</si>
  <si>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</si>
  <si>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</si>
  <si>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</si>
  <si>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</si>
  <si>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</si>
  <si>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</si>
  <si>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</si>
  <si>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</si>
  <si>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</si>
  <si>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</si>
  <si>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</si>
  <si>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</si>
  <si>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</si>
  <si>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</si>
  <si>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</si>
  <si>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</si>
  <si>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</si>
  <si>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</si>
  <si>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</si>
  <si>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</si>
  <si>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</si>
  <si>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</si>
  <si>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</si>
  <si>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</si>
  <si>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</si>
  <si>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</si>
  <si>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</si>
  <si>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</si>
  <si>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</si>
  <si>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</si>
  <si>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</si>
  <si>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</si>
  <si>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</si>
  <si>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</si>
  <si>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</si>
  <si>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</si>
  <si>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</si>
  <si>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</si>
  <si>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</si>
  <si>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</si>
  <si>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</si>
  <si>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</si>
  <si>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</si>
  <si>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</si>
  <si>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</si>
  <si>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</si>
  <si>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</si>
  <si>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</si>
  <si>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</si>
  <si>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</si>
  <si>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</si>
  <si>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</si>
  <si>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</si>
  <si>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</si>
  <si>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</si>
  <si>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</si>
  <si>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</si>
  <si>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</si>
  <si>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</si>
  <si>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</si>
  <si>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</si>
  <si>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</si>
  <si>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</si>
  <si>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</si>
  <si>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</si>
  <si>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</si>
  <si>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</si>
  <si>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</si>
  <si>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</si>
  <si>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</si>
  <si>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</si>
  <si>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</si>
  <si>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</si>
  <si>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</si>
  <si>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</si>
  <si>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</si>
  <si>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</si>
  <si>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</si>
  <si>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</si>
  <si>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</si>
  <si>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</si>
  <si>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</si>
  <si>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</si>
  <si>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</si>
  <si>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</si>
  <si>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</si>
  <si>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</si>
  <si>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</si>
  <si>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</si>
  <si>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</si>
  <si>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</si>
  <si>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</si>
  <si>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</si>
  <si>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2) 코끼리 송풍기 &amp; 제습기 전원이 안들어옴</t>
    <phoneticPr fontId="3" type="noConversion"/>
  </si>
  <si>
    <t>TMT</t>
    <phoneticPr fontId="3" type="noConversion"/>
  </si>
  <si>
    <t>BLG</t>
    <phoneticPr fontId="3" type="noConversion"/>
  </si>
  <si>
    <t>김부진</t>
    <phoneticPr fontId="3" type="noConversion"/>
  </si>
  <si>
    <t xml:space="preserve">1) 방풍막 분리 </t>
    <phoneticPr fontId="3" type="noConversion"/>
  </si>
  <si>
    <t>/  /  /  /</t>
  </si>
  <si>
    <t>W</t>
    <phoneticPr fontId="3" type="noConversion"/>
  </si>
  <si>
    <t>DEEPS</t>
    <phoneticPr fontId="3" type="noConversion"/>
  </si>
  <si>
    <t xml:space="preserve">20s/29k 28s/26k 45s/26k </t>
    <phoneticPr fontId="3" type="noConversion"/>
  </si>
  <si>
    <t xml:space="preserve">20s/27k 27s/28k 35s/26k 55s/29k  </t>
    <phoneticPr fontId="3" type="noConversion"/>
  </si>
  <si>
    <t>S</t>
    <phoneticPr fontId="3" type="noConversion"/>
  </si>
  <si>
    <t xml:space="preserve">3) 관측전, 김동진연구원님 AUX PC, msedge.dll 관련성으로 추정되는 부팅시 PC 버벅거림을 점검. 해결전 까지 Edge Browser는 사용 중지.  </t>
    <phoneticPr fontId="3" type="noConversion"/>
  </si>
  <si>
    <t>SE</t>
    <phoneticPr fontId="3" type="noConversion"/>
  </si>
  <si>
    <t>60s/13k 60s/20k 47s/22k 38s/24k 29s/25k</t>
    <phoneticPr fontId="4" type="noConversion"/>
  </si>
  <si>
    <t>60s/18k 54s/26k 33s/25k 22s/23k</t>
    <phoneticPr fontId="4" type="noConversion"/>
  </si>
  <si>
    <t xml:space="preserve">    어제 저녁플랫시점에 발생했던 문제랑 동일건입니다.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</si>
</sst>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0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3"/>
      <charset val="129"/>
      <scheme val="minor"/>
    </font>
    <font>
      <sz val="8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Protection="1">
      <alignment vertical="center"/>
    </xf>
    <xf numFmtId="0" fontId="38" fillId="4" borderId="1" xfId="0" applyFont="1" applyFill="1" applyBorder="1" applyAlignment="1" applyProtection="1">
      <alignment horizontal="center" vertical="center"/>
    </xf>
    <xf numFmtId="177" fontId="38" fillId="2" borderId="2" xfId="0" applyNumberFormat="1" applyFont="1" applyFill="1" applyBorder="1" applyAlignment="1" applyProtection="1">
      <alignment horizontal="center" vertical="center"/>
      <protection locked="0"/>
    </xf>
    <xf numFmtId="178" fontId="38" fillId="2" borderId="2" xfId="0" applyNumberFormat="1" applyFont="1" applyFill="1" applyBorder="1" applyAlignment="1" applyProtection="1">
      <alignment horizontal="center" vertical="center"/>
      <protection locked="0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39" fillId="2" borderId="1" xfId="0" applyNumberFormat="1" applyFont="1" applyFill="1" applyBorder="1" applyAlignment="1" applyProtection="1">
      <alignment horizontal="center" vertical="center"/>
      <protection locked="0"/>
    </xf>
    <xf numFmtId="180" fontId="39" fillId="2" borderId="1" xfId="0" applyNumberFormat="1" applyFont="1" applyFill="1" applyBorder="1" applyAlignment="1" applyProtection="1">
      <alignment horizontal="center" vertical="center"/>
      <protection locked="0"/>
    </xf>
    <xf numFmtId="182" fontId="39" fillId="2" borderId="1" xfId="0" applyNumberFormat="1" applyFont="1" applyFill="1" applyBorder="1" applyAlignment="1" applyProtection="1">
      <alignment horizontal="center" vertical="center"/>
      <protection locked="0"/>
    </xf>
    <xf numFmtId="183" fontId="39" fillId="2" borderId="1" xfId="0" applyNumberFormat="1" applyFont="1" applyFill="1" applyBorder="1" applyAlignment="1" applyProtection="1">
      <alignment horizontal="center" vertical="center"/>
      <protection locked="0"/>
    </xf>
    <xf numFmtId="11" fontId="39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J82" sqref="J82"/>
    </sheetView>
  </sheetViews>
  <sheetFormatPr defaultColWidth="0" defaultRowHeight="11.25" zeroHeight="1" x14ac:dyDescent="0.25"/>
  <cols>
    <col min="1" max="1" width="0.7109375" style="60" customWidth="1"/>
    <col min="2" max="2" width="7.7109375" style="60" customWidth="1"/>
    <col min="3" max="16" width="6.7109375" style="60" customWidth="1"/>
    <col min="17" max="17" width="0.7109375" style="60" customWidth="1"/>
    <col min="18" max="18" width="9.140625" style="60" hidden="1" customWidth="1"/>
    <col min="19" max="16384" width="9.140625" style="60" hidden="1"/>
  </cols>
  <sheetData>
    <row r="1" spans="2:16" ht="13.5" customHeight="1" x14ac:dyDescent="0.25"/>
    <row r="2" spans="2:16" ht="14.25" customHeight="1" thickBot="1" x14ac:dyDescent="0.3">
      <c r="B2" s="170" t="s">
        <v>0</v>
      </c>
      <c r="C2" s="17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0" t="s">
        <v>1</v>
      </c>
      <c r="C3" s="171">
        <v>45361</v>
      </c>
      <c r="D3" s="172"/>
      <c r="E3" s="1"/>
      <c r="F3" s="1"/>
      <c r="G3" s="1"/>
      <c r="H3" s="1"/>
      <c r="I3" s="1"/>
      <c r="J3" s="1"/>
      <c r="K3" s="61" t="s">
        <v>2</v>
      </c>
      <c r="L3" s="173">
        <f>(P31-(P32+P33))/P31*100</f>
        <v>100</v>
      </c>
      <c r="M3" s="173"/>
      <c r="N3" s="61" t="s">
        <v>3</v>
      </c>
      <c r="O3" s="173">
        <f>(P31-P33)/P31*100</f>
        <v>100</v>
      </c>
      <c r="P3" s="173"/>
    </row>
    <row r="4" spans="2:16" ht="14.25" customHeight="1" x14ac:dyDescent="0.25">
      <c r="B4" s="30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0" t="s">
        <v>5</v>
      </c>
      <c r="C5" s="62" t="s">
        <v>171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0" t="s">
        <v>6</v>
      </c>
      <c r="C7" s="17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  <c r="I8" s="3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1" t="s">
        <v>21</v>
      </c>
      <c r="C9" s="24">
        <v>0.75</v>
      </c>
      <c r="D9" s="8">
        <v>1.379</v>
      </c>
      <c r="E9" s="8">
        <v>24</v>
      </c>
      <c r="F9" s="8">
        <v>13</v>
      </c>
      <c r="G9" s="32" t="s">
        <v>184</v>
      </c>
      <c r="H9" s="8">
        <v>4.2</v>
      </c>
      <c r="I9" s="32">
        <v>0.3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1" t="s">
        <v>22</v>
      </c>
      <c r="C10" s="7">
        <v>0.9375</v>
      </c>
      <c r="D10" s="8">
        <v>1.59</v>
      </c>
      <c r="E10" s="8">
        <v>20</v>
      </c>
      <c r="F10" s="8">
        <v>35</v>
      </c>
      <c r="G10" s="110" t="s">
        <v>188</v>
      </c>
      <c r="H10" s="111">
        <v>2.8</v>
      </c>
      <c r="I10" s="112"/>
      <c r="J10" s="113">
        <f>IF(L10, 1, 0) + IF(M10, 2, 0) + IF(N10, 4, 0) + IF(O10, 8, 0) + IF(P10, 16, 0)</f>
        <v>0</v>
      </c>
      <c r="K10" s="11" t="b">
        <v>1</v>
      </c>
      <c r="L10" s="11" t="b">
        <v>0</v>
      </c>
      <c r="M10" s="11" t="b">
        <v>0</v>
      </c>
      <c r="N10" s="11" t="b">
        <v>0</v>
      </c>
      <c r="O10" s="11" t="b">
        <v>0</v>
      </c>
      <c r="P10" s="11" t="b">
        <v>0</v>
      </c>
    </row>
    <row r="11" spans="2:16" ht="14.25" customHeight="1" thickBot="1" x14ac:dyDescent="0.3">
      <c r="B11" s="12" t="s">
        <v>23</v>
      </c>
      <c r="C11" s="114">
        <v>0.15625</v>
      </c>
      <c r="D11" s="115">
        <v>1.72</v>
      </c>
      <c r="E11" s="115">
        <v>15</v>
      </c>
      <c r="F11" s="115">
        <v>73</v>
      </c>
      <c r="G11" s="116" t="s">
        <v>190</v>
      </c>
      <c r="H11" s="115">
        <v>1.4</v>
      </c>
      <c r="I11" s="117"/>
      <c r="J11" s="113">
        <f>IF(L11, 1, 0) + IF(M11, 2, 0) + IF(N11, 4, 0) + IF(O11, 8, 0) + IF(P11, 16, 0)</f>
        <v>0</v>
      </c>
      <c r="K11" s="11" t="b">
        <v>1</v>
      </c>
      <c r="L11" s="11" t="b">
        <v>0</v>
      </c>
      <c r="M11" s="11" t="b">
        <v>0</v>
      </c>
      <c r="N11" s="11" t="b">
        <v>0</v>
      </c>
      <c r="O11" s="11" t="b">
        <v>0</v>
      </c>
      <c r="P11" s="11" t="b">
        <v>0</v>
      </c>
    </row>
    <row r="12" spans="2:16" ht="14.25" customHeight="1" thickBot="1" x14ac:dyDescent="0.3">
      <c r="B12" s="13" t="s">
        <v>24</v>
      </c>
      <c r="C12" s="14">
        <f>(24-C9)+C11</f>
        <v>23.40625</v>
      </c>
      <c r="D12" s="15">
        <f>AVERAGE(D9:D11)</f>
        <v>1.5629999999999999</v>
      </c>
      <c r="E12" s="15">
        <f>AVERAGE(E9:E11)</f>
        <v>19.666666666666668</v>
      </c>
      <c r="F12" s="16">
        <f>AVERAGE(F9:F11)</f>
        <v>40.333333333333336</v>
      </c>
      <c r="G12" s="17"/>
      <c r="H12" s="18">
        <f>AVERAGE(H9:H11)</f>
        <v>2.8000000000000003</v>
      </c>
      <c r="I12" s="19"/>
      <c r="J12" s="20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0" t="s">
        <v>25</v>
      </c>
      <c r="C14" s="17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1" t="s">
        <v>26</v>
      </c>
      <c r="D15" s="22" t="s">
        <v>27</v>
      </c>
      <c r="E15" s="22" t="s">
        <v>28</v>
      </c>
      <c r="F15" s="22" t="s">
        <v>29</v>
      </c>
      <c r="G15" s="22" t="s">
        <v>30</v>
      </c>
      <c r="H15" s="22" t="s">
        <v>31</v>
      </c>
      <c r="I15" s="22" t="s">
        <v>32</v>
      </c>
      <c r="J15" s="22" t="s">
        <v>33</v>
      </c>
      <c r="K15" s="22" t="s">
        <v>34</v>
      </c>
      <c r="L15" s="22" t="s">
        <v>35</v>
      </c>
      <c r="M15" s="22" t="s">
        <v>36</v>
      </c>
      <c r="N15" s="22" t="s">
        <v>37</v>
      </c>
      <c r="O15" s="22" t="s">
        <v>38</v>
      </c>
      <c r="P15" s="30" t="s">
        <v>39</v>
      </c>
    </row>
    <row r="16" spans="2:16" ht="14.1" customHeight="1" x14ac:dyDescent="0.25">
      <c r="B16" s="31" t="s">
        <v>40</v>
      </c>
      <c r="C16" s="23" t="s">
        <v>41</v>
      </c>
      <c r="D16" s="23" t="s">
        <v>42</v>
      </c>
      <c r="E16" s="23" t="s">
        <v>179</v>
      </c>
      <c r="F16" s="23" t="s">
        <v>185</v>
      </c>
      <c r="G16" s="23" t="s">
        <v>180</v>
      </c>
      <c r="H16" s="23" t="s">
        <v>42</v>
      </c>
      <c r="I16" s="23"/>
      <c r="J16" s="23"/>
      <c r="K16" s="23"/>
      <c r="L16" s="23"/>
      <c r="M16" s="23"/>
      <c r="N16" s="23"/>
      <c r="O16" s="23"/>
      <c r="P16" s="23" t="s">
        <v>43</v>
      </c>
    </row>
    <row r="17" spans="2:16" ht="14.1" customHeight="1" x14ac:dyDescent="0.25">
      <c r="B17" s="31" t="s">
        <v>44</v>
      </c>
      <c r="C17" s="24">
        <v>0.65972222222222221</v>
      </c>
      <c r="D17" s="24">
        <v>0.66319444444444442</v>
      </c>
      <c r="E17" s="24">
        <v>0.73958333333333337</v>
      </c>
      <c r="F17" s="24">
        <v>0.76041666666666663</v>
      </c>
      <c r="G17" s="24">
        <v>2.0833333333333332E-2</v>
      </c>
      <c r="H17" s="24">
        <v>0.15416666666666667</v>
      </c>
      <c r="I17" s="108"/>
      <c r="J17" s="108"/>
      <c r="K17" s="108"/>
      <c r="L17" s="108"/>
      <c r="M17" s="108"/>
      <c r="N17" s="108"/>
      <c r="O17" s="108"/>
      <c r="P17" s="24">
        <v>0.17083333333333331</v>
      </c>
    </row>
    <row r="18" spans="2:16" ht="14.1" customHeight="1" x14ac:dyDescent="0.25">
      <c r="B18" s="31" t="s">
        <v>45</v>
      </c>
      <c r="C18" s="23">
        <v>3256</v>
      </c>
      <c r="D18" s="23">
        <f>C18+1</f>
        <v>3257</v>
      </c>
      <c r="E18" s="23">
        <f>D19+1</f>
        <v>3269</v>
      </c>
      <c r="F18" s="23">
        <f>E19+1</f>
        <v>3284</v>
      </c>
      <c r="G18" s="23">
        <f>F19+1</f>
        <v>3392</v>
      </c>
      <c r="H18" s="23">
        <f>G19+1</f>
        <v>3479</v>
      </c>
      <c r="I18" s="23"/>
      <c r="J18" s="23"/>
      <c r="K18" s="23"/>
      <c r="L18" s="23"/>
      <c r="M18" s="23"/>
      <c r="N18" s="23"/>
      <c r="O18" s="23"/>
      <c r="P18" s="23">
        <f>MAX(C18:O19)+1</f>
        <v>3493</v>
      </c>
    </row>
    <row r="19" spans="2:16" ht="14.1" customHeight="1" thickBot="1" x14ac:dyDescent="0.3">
      <c r="B19" s="12" t="s">
        <v>46</v>
      </c>
      <c r="C19" s="25"/>
      <c r="D19" s="23">
        <v>3268</v>
      </c>
      <c r="E19" s="26">
        <v>3283</v>
      </c>
      <c r="F19" s="26">
        <v>3391</v>
      </c>
      <c r="G19" s="26">
        <v>3478</v>
      </c>
      <c r="H19" s="26">
        <v>3492</v>
      </c>
      <c r="I19" s="26"/>
      <c r="J19" s="26"/>
      <c r="K19" s="26"/>
      <c r="L19" s="26"/>
      <c r="M19" s="26"/>
      <c r="N19" s="23"/>
      <c r="O19" s="23"/>
      <c r="P19" s="25"/>
    </row>
    <row r="20" spans="2:16" ht="14.1" customHeight="1" thickBot="1" x14ac:dyDescent="0.3">
      <c r="B20" s="27" t="s">
        <v>47</v>
      </c>
      <c r="C20" s="25"/>
      <c r="D20" s="28">
        <f>IF(ISNUMBER(D18),D19-D18+1,"")</f>
        <v>12</v>
      </c>
      <c r="E20" s="29">
        <f t="shared" ref="E20:O20" si="0">IF(ISNUMBER(E18),E19-E18+1,"")</f>
        <v>15</v>
      </c>
      <c r="F20" s="29">
        <f t="shared" si="0"/>
        <v>108</v>
      </c>
      <c r="G20" s="29">
        <f t="shared" si="0"/>
        <v>87</v>
      </c>
      <c r="H20" s="29">
        <f t="shared" si="0"/>
        <v>14</v>
      </c>
      <c r="I20" s="29" t="str">
        <f t="shared" si="0"/>
        <v/>
      </c>
      <c r="J20" s="29" t="str">
        <f t="shared" si="0"/>
        <v/>
      </c>
      <c r="K20" s="29" t="str">
        <f t="shared" si="0"/>
        <v/>
      </c>
      <c r="L20" s="29" t="str">
        <f t="shared" si="0"/>
        <v/>
      </c>
      <c r="M20" s="29" t="str">
        <f t="shared" si="0"/>
        <v/>
      </c>
      <c r="N20" s="29" t="str">
        <f t="shared" si="0"/>
        <v/>
      </c>
      <c r="O20" s="29" t="str">
        <f t="shared" si="0"/>
        <v/>
      </c>
      <c r="P20" s="25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82" t="s">
        <v>48</v>
      </c>
      <c r="C22" s="31" t="s">
        <v>21</v>
      </c>
      <c r="D22" s="31" t="s">
        <v>23</v>
      </c>
      <c r="E22" s="31" t="s">
        <v>49</v>
      </c>
      <c r="F22" s="183" t="s">
        <v>50</v>
      </c>
      <c r="G22" s="183"/>
      <c r="H22" s="183"/>
      <c r="I22" s="183"/>
      <c r="J22" s="31" t="s">
        <v>21</v>
      </c>
      <c r="K22" s="31" t="s">
        <v>23</v>
      </c>
      <c r="L22" s="31" t="s">
        <v>49</v>
      </c>
      <c r="M22" s="183" t="s">
        <v>50</v>
      </c>
      <c r="N22" s="183"/>
      <c r="O22" s="183"/>
      <c r="P22" s="183"/>
    </row>
    <row r="23" spans="2:16" ht="13.5" customHeight="1" x14ac:dyDescent="0.25">
      <c r="B23" s="182"/>
      <c r="C23" s="107">
        <f>D18+5</f>
        <v>3262</v>
      </c>
      <c r="D23" s="107">
        <f>C23+2</f>
        <v>3264</v>
      </c>
      <c r="E23" s="32" t="s">
        <v>51</v>
      </c>
      <c r="F23" s="181" t="s">
        <v>186</v>
      </c>
      <c r="G23" s="181"/>
      <c r="H23" s="181"/>
      <c r="I23" s="181"/>
      <c r="J23" s="32">
        <f>H18+5</f>
        <v>3484</v>
      </c>
      <c r="K23" s="32">
        <f>J23+4</f>
        <v>3488</v>
      </c>
      <c r="L23" s="32" t="s">
        <v>53</v>
      </c>
      <c r="M23" s="181" t="s">
        <v>191</v>
      </c>
      <c r="N23" s="181"/>
      <c r="O23" s="181"/>
      <c r="P23" s="181"/>
    </row>
    <row r="24" spans="2:16" ht="13.5" customHeight="1" x14ac:dyDescent="0.25">
      <c r="B24" s="182"/>
      <c r="C24" s="107"/>
      <c r="D24" s="107"/>
      <c r="E24" s="32" t="s">
        <v>54</v>
      </c>
      <c r="F24" s="181" t="s">
        <v>183</v>
      </c>
      <c r="G24" s="181"/>
      <c r="H24" s="181"/>
      <c r="I24" s="181"/>
      <c r="J24" s="32"/>
      <c r="K24" s="32"/>
      <c r="L24" s="32" t="s">
        <v>55</v>
      </c>
      <c r="M24" s="181" t="s">
        <v>52</v>
      </c>
      <c r="N24" s="181"/>
      <c r="O24" s="181"/>
      <c r="P24" s="181"/>
    </row>
    <row r="25" spans="2:16" ht="13.5" customHeight="1" x14ac:dyDescent="0.25">
      <c r="B25" s="182"/>
      <c r="C25" s="107">
        <f>D23+1</f>
        <v>3265</v>
      </c>
      <c r="D25" s="107">
        <f>C25+3</f>
        <v>3268</v>
      </c>
      <c r="E25" s="32" t="s">
        <v>55</v>
      </c>
      <c r="F25" s="181" t="s">
        <v>187</v>
      </c>
      <c r="G25" s="181"/>
      <c r="H25" s="181"/>
      <c r="I25" s="181"/>
      <c r="J25" s="32">
        <f>K23+1</f>
        <v>3489</v>
      </c>
      <c r="K25" s="32">
        <f>J25+3</f>
        <v>3492</v>
      </c>
      <c r="L25" s="32" t="s">
        <v>54</v>
      </c>
      <c r="M25" s="181" t="s">
        <v>192</v>
      </c>
      <c r="N25" s="181"/>
      <c r="O25" s="181"/>
      <c r="P25" s="181"/>
    </row>
    <row r="26" spans="2:16" ht="13.5" customHeight="1" x14ac:dyDescent="0.25">
      <c r="B26" s="182"/>
      <c r="C26" s="107"/>
      <c r="D26" s="107"/>
      <c r="E26" s="32" t="s">
        <v>53</v>
      </c>
      <c r="F26" s="181" t="s">
        <v>183</v>
      </c>
      <c r="G26" s="181"/>
      <c r="H26" s="181"/>
      <c r="I26" s="181"/>
      <c r="J26" s="32"/>
      <c r="K26" s="32"/>
      <c r="L26" s="32" t="s">
        <v>51</v>
      </c>
      <c r="M26" s="181" t="s">
        <v>52</v>
      </c>
      <c r="N26" s="181"/>
      <c r="O26" s="181"/>
      <c r="P26" s="181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0" t="s">
        <v>56</v>
      </c>
      <c r="C28" s="170"/>
      <c r="D28" s="1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3"/>
      <c r="C29" s="34" t="s">
        <v>57</v>
      </c>
      <c r="D29" s="35" t="s">
        <v>58</v>
      </c>
      <c r="E29" s="35" t="s">
        <v>59</v>
      </c>
      <c r="F29" s="35" t="s">
        <v>60</v>
      </c>
      <c r="G29" s="35" t="s">
        <v>61</v>
      </c>
      <c r="H29" s="35" t="s">
        <v>62</v>
      </c>
      <c r="I29" s="35" t="s">
        <v>63</v>
      </c>
      <c r="J29" s="35" t="s">
        <v>64</v>
      </c>
      <c r="K29" s="35" t="s">
        <v>65</v>
      </c>
      <c r="L29" s="35" t="s">
        <v>66</v>
      </c>
      <c r="M29" s="35" t="s">
        <v>67</v>
      </c>
      <c r="N29" s="35" t="s">
        <v>68</v>
      </c>
      <c r="O29" s="36" t="s">
        <v>69</v>
      </c>
      <c r="P29" s="37" t="s">
        <v>70</v>
      </c>
    </row>
    <row r="30" spans="2:16" ht="14.1" customHeight="1" x14ac:dyDescent="0.25">
      <c r="B30" s="33" t="s">
        <v>176</v>
      </c>
      <c r="C30" s="38">
        <v>0.13055555555555556</v>
      </c>
      <c r="D30" s="39"/>
      <c r="E30" s="39"/>
      <c r="F30" s="39"/>
      <c r="G30" s="39">
        <v>0.23750000000000002</v>
      </c>
      <c r="H30" s="39"/>
      <c r="I30" s="39"/>
      <c r="J30" s="39"/>
      <c r="K30" s="40"/>
      <c r="L30" s="39"/>
      <c r="M30" s="39"/>
      <c r="N30" s="39"/>
      <c r="O30" s="41"/>
      <c r="P30" s="42">
        <f>SUM(C30:J30,L30:N30)</f>
        <v>0.36805555555555558</v>
      </c>
    </row>
    <row r="31" spans="2:16" ht="14.1" customHeight="1" x14ac:dyDescent="0.25">
      <c r="B31" s="33" t="s">
        <v>177</v>
      </c>
      <c r="C31" s="188">
        <v>0.13333333333333333</v>
      </c>
      <c r="D31" s="109"/>
      <c r="E31" s="109"/>
      <c r="F31" s="109"/>
      <c r="G31" s="7">
        <v>0.26041666666666669</v>
      </c>
      <c r="H31" s="109"/>
      <c r="I31" s="109"/>
      <c r="J31" s="109"/>
      <c r="K31" s="7">
        <v>2.0833333333333332E-2</v>
      </c>
      <c r="L31" s="7"/>
      <c r="M31" s="7"/>
      <c r="N31" s="7"/>
      <c r="O31" s="43"/>
      <c r="P31" s="42">
        <f>SUM(C31:O31)</f>
        <v>0.41458333333333336</v>
      </c>
    </row>
    <row r="32" spans="2:16" ht="14.1" customHeight="1" x14ac:dyDescent="0.25">
      <c r="B32" s="33" t="s">
        <v>71</v>
      </c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42">
        <f>SUM(C32:O32)</f>
        <v>0</v>
      </c>
    </row>
    <row r="33" spans="2:16" ht="14.1" customHeight="1" thickBot="1" x14ac:dyDescent="0.3">
      <c r="B33" s="33" t="s">
        <v>72</v>
      </c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9"/>
      <c r="P33" s="50">
        <f>SUM(C33:O33)</f>
        <v>0</v>
      </c>
    </row>
    <row r="34" spans="2:16" ht="14.1" customHeight="1" x14ac:dyDescent="0.25">
      <c r="B34" s="103" t="s">
        <v>175</v>
      </c>
      <c r="C34" s="104">
        <f>C31-C32-C33</f>
        <v>0.13333333333333333</v>
      </c>
      <c r="D34" s="104">
        <f t="shared" ref="D34:P34" si="1">D31-D32-D33</f>
        <v>0</v>
      </c>
      <c r="E34" s="104">
        <f t="shared" si="1"/>
        <v>0</v>
      </c>
      <c r="F34" s="104">
        <f t="shared" si="1"/>
        <v>0</v>
      </c>
      <c r="G34" s="104">
        <f t="shared" si="1"/>
        <v>0.26041666666666669</v>
      </c>
      <c r="H34" s="104">
        <f t="shared" si="1"/>
        <v>0</v>
      </c>
      <c r="I34" s="104">
        <f t="shared" si="1"/>
        <v>0</v>
      </c>
      <c r="J34" s="104">
        <f t="shared" si="1"/>
        <v>0</v>
      </c>
      <c r="K34" s="104">
        <f t="shared" si="1"/>
        <v>2.0833333333333332E-2</v>
      </c>
      <c r="L34" s="104">
        <f t="shared" si="1"/>
        <v>0</v>
      </c>
      <c r="M34" s="104">
        <f t="shared" si="1"/>
        <v>0</v>
      </c>
      <c r="N34" s="104">
        <f t="shared" si="1"/>
        <v>0</v>
      </c>
      <c r="O34" s="104">
        <f t="shared" si="1"/>
        <v>0</v>
      </c>
      <c r="P34" s="105">
        <f t="shared" si="1"/>
        <v>0.41458333333333336</v>
      </c>
    </row>
    <row r="35" spans="2:16" ht="13.5" customHeight="1" x14ac:dyDescent="0.25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2:16" ht="18" customHeight="1" x14ac:dyDescent="0.25">
      <c r="B36" s="167" t="s">
        <v>73</v>
      </c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</row>
    <row r="37" spans="2:16" ht="18" customHeight="1" x14ac:dyDescent="0.25">
      <c r="B37" s="168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</row>
    <row r="38" spans="2:16" ht="18" customHeight="1" x14ac:dyDescent="0.25">
      <c r="B38" s="168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</row>
    <row r="39" spans="2:16" ht="18" customHeight="1" x14ac:dyDescent="0.25">
      <c r="B39" s="168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</row>
    <row r="40" spans="2:16" ht="18" customHeight="1" x14ac:dyDescent="0.25">
      <c r="B40" s="168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</row>
    <row r="41" spans="2:16" ht="18" customHeight="1" x14ac:dyDescent="0.25">
      <c r="B41" s="169"/>
      <c r="C41" s="165"/>
      <c r="D41" s="166"/>
      <c r="E41" s="166"/>
      <c r="F41" s="166"/>
      <c r="G41" s="166"/>
      <c r="H41" s="166"/>
      <c r="I41" s="164"/>
      <c r="J41" s="164"/>
      <c r="K41" s="164"/>
      <c r="L41" s="164"/>
      <c r="M41" s="164"/>
      <c r="N41" s="164"/>
      <c r="O41" s="164"/>
      <c r="P41" s="16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8" t="s">
        <v>74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" customHeight="1" x14ac:dyDescent="0.25"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3"/>
    </row>
    <row r="45" spans="2:16" ht="14.1" customHeight="1" x14ac:dyDescent="0.2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" customHeight="1" x14ac:dyDescent="0.2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" customHeight="1" x14ac:dyDescent="0.2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" customHeight="1" x14ac:dyDescent="0.2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" customHeight="1" x14ac:dyDescent="0.2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" customHeight="1" x14ac:dyDescent="0.2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" customHeight="1" x14ac:dyDescent="0.2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" customHeight="1" thickBot="1" x14ac:dyDescent="0.3">
      <c r="B52" s="146"/>
      <c r="C52" s="147"/>
      <c r="D52" s="144"/>
      <c r="E52" s="144"/>
      <c r="F52" s="144"/>
      <c r="G52" s="147"/>
      <c r="H52" s="147"/>
      <c r="I52" s="147"/>
      <c r="J52" s="147"/>
      <c r="K52" s="147"/>
      <c r="L52" s="147"/>
      <c r="M52" s="147"/>
      <c r="N52" s="147"/>
      <c r="O52" s="147"/>
      <c r="P52" s="148"/>
    </row>
    <row r="53" spans="2:16" ht="14.1" customHeight="1" thickTop="1" thickBot="1" x14ac:dyDescent="0.3">
      <c r="B53" s="149" t="s">
        <v>174</v>
      </c>
      <c r="C53" s="150"/>
      <c r="D53" s="187">
        <v>1.1000000000000001</v>
      </c>
      <c r="E53" s="187">
        <v>1.25</v>
      </c>
      <c r="F53" s="187">
        <v>1.37</v>
      </c>
      <c r="G53" s="153"/>
      <c r="H53" s="150"/>
      <c r="I53" s="150"/>
      <c r="J53" s="150"/>
      <c r="K53" s="150"/>
      <c r="L53" s="150"/>
      <c r="M53" s="150"/>
      <c r="N53" s="150"/>
      <c r="O53" s="150"/>
      <c r="P53" s="154"/>
    </row>
    <row r="54" spans="2:16" ht="14.1" customHeight="1" thickTop="1" thickBot="1" x14ac:dyDescent="0.3">
      <c r="B54" s="151" t="s">
        <v>173</v>
      </c>
      <c r="C54" s="152"/>
      <c r="D54" s="152"/>
      <c r="E54" s="152"/>
      <c r="F54" s="187">
        <v>832</v>
      </c>
      <c r="G54" s="155"/>
      <c r="H54" s="156"/>
      <c r="I54" s="156"/>
      <c r="J54" s="156"/>
      <c r="K54" s="156"/>
      <c r="L54" s="156"/>
      <c r="M54" s="156"/>
      <c r="N54" s="156"/>
      <c r="O54" s="156"/>
      <c r="P54" s="157"/>
    </row>
    <row r="55" spans="2:16" ht="13.5" customHeight="1" thickTop="1" x14ac:dyDescent="0.25"/>
    <row r="56" spans="2:16" ht="17.25" customHeight="1" x14ac:dyDescent="0.25">
      <c r="B56" s="130" t="s">
        <v>75</v>
      </c>
      <c r="C56" s="130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  <c r="O56" s="52"/>
      <c r="P56" s="52"/>
    </row>
    <row r="57" spans="2:16" ht="17.100000000000001" customHeight="1" x14ac:dyDescent="0.25">
      <c r="B57" s="131" t="s">
        <v>76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77</v>
      </c>
      <c r="O57" s="132"/>
      <c r="P57" s="135"/>
    </row>
    <row r="58" spans="2:16" ht="17.100000000000001" customHeight="1" x14ac:dyDescent="0.25">
      <c r="B58" s="136" t="s">
        <v>78</v>
      </c>
      <c r="C58" s="137"/>
      <c r="D58" s="138"/>
      <c r="E58" s="136" t="s">
        <v>79</v>
      </c>
      <c r="F58" s="137"/>
      <c r="G58" s="138"/>
      <c r="H58" s="137" t="s">
        <v>80</v>
      </c>
      <c r="I58" s="137"/>
      <c r="J58" s="137"/>
      <c r="K58" s="139" t="s">
        <v>81</v>
      </c>
      <c r="L58" s="137"/>
      <c r="M58" s="140"/>
      <c r="N58" s="141"/>
      <c r="O58" s="137"/>
      <c r="P58" s="142"/>
    </row>
    <row r="59" spans="2:16" ht="20.100000000000001" customHeight="1" x14ac:dyDescent="0.25">
      <c r="B59" s="118" t="s">
        <v>82</v>
      </c>
      <c r="C59" s="119"/>
      <c r="D59" s="53" t="b">
        <v>1</v>
      </c>
      <c r="E59" s="118" t="s">
        <v>83</v>
      </c>
      <c r="F59" s="119"/>
      <c r="G59" s="53" t="b">
        <v>1</v>
      </c>
      <c r="H59" s="126" t="s">
        <v>84</v>
      </c>
      <c r="I59" s="119"/>
      <c r="J59" s="53" t="b">
        <v>1</v>
      </c>
      <c r="K59" s="126" t="s">
        <v>85</v>
      </c>
      <c r="L59" s="119"/>
      <c r="M59" s="53" t="b">
        <v>1</v>
      </c>
      <c r="N59" s="127" t="s">
        <v>86</v>
      </c>
      <c r="O59" s="119"/>
      <c r="P59" s="53" t="b">
        <v>1</v>
      </c>
    </row>
    <row r="60" spans="2:16" ht="20.100000000000001" customHeight="1" x14ac:dyDescent="0.25">
      <c r="B60" s="118" t="s">
        <v>87</v>
      </c>
      <c r="C60" s="119"/>
      <c r="D60" s="53" t="b">
        <v>1</v>
      </c>
      <c r="E60" s="118" t="s">
        <v>88</v>
      </c>
      <c r="F60" s="119"/>
      <c r="G60" s="53" t="b">
        <v>1</v>
      </c>
      <c r="H60" s="126" t="s">
        <v>89</v>
      </c>
      <c r="I60" s="119"/>
      <c r="J60" s="53" t="b">
        <v>1</v>
      </c>
      <c r="K60" s="126" t="s">
        <v>90</v>
      </c>
      <c r="L60" s="119"/>
      <c r="M60" s="53" t="b">
        <v>1</v>
      </c>
      <c r="N60" s="127" t="s">
        <v>91</v>
      </c>
      <c r="O60" s="119"/>
      <c r="P60" s="53" t="b">
        <v>1</v>
      </c>
    </row>
    <row r="61" spans="2:16" ht="20.100000000000001" customHeight="1" x14ac:dyDescent="0.25">
      <c r="B61" s="118" t="s">
        <v>92</v>
      </c>
      <c r="C61" s="119"/>
      <c r="D61" s="53" t="b">
        <v>1</v>
      </c>
      <c r="E61" s="118" t="s">
        <v>93</v>
      </c>
      <c r="F61" s="119"/>
      <c r="G61" s="53" t="b">
        <v>1</v>
      </c>
      <c r="H61" s="126" t="s">
        <v>94</v>
      </c>
      <c r="I61" s="119"/>
      <c r="J61" s="53" t="b">
        <v>1</v>
      </c>
      <c r="K61" s="126" t="s">
        <v>95</v>
      </c>
      <c r="L61" s="119"/>
      <c r="M61" s="53" t="b">
        <v>1</v>
      </c>
      <c r="N61" s="127" t="s">
        <v>96</v>
      </c>
      <c r="O61" s="119"/>
      <c r="P61" s="53" t="b">
        <v>1</v>
      </c>
    </row>
    <row r="62" spans="2:16" ht="20.100000000000001" customHeight="1" x14ac:dyDescent="0.25">
      <c r="B62" s="126" t="s">
        <v>94</v>
      </c>
      <c r="C62" s="119"/>
      <c r="D62" s="53" t="b">
        <v>1</v>
      </c>
      <c r="E62" s="118" t="s">
        <v>97</v>
      </c>
      <c r="F62" s="119"/>
      <c r="G62" s="53" t="b">
        <v>1</v>
      </c>
      <c r="H62" s="126" t="s">
        <v>98</v>
      </c>
      <c r="I62" s="119"/>
      <c r="J62" s="53" t="b">
        <v>0</v>
      </c>
      <c r="K62" s="126" t="s">
        <v>99</v>
      </c>
      <c r="L62" s="119"/>
      <c r="M62" s="53" t="b">
        <v>1</v>
      </c>
      <c r="N62" s="127" t="s">
        <v>89</v>
      </c>
      <c r="O62" s="119"/>
      <c r="P62" s="53" t="b">
        <v>1</v>
      </c>
    </row>
    <row r="63" spans="2:16" ht="20.100000000000001" customHeight="1" x14ac:dyDescent="0.25">
      <c r="B63" s="126" t="s">
        <v>100</v>
      </c>
      <c r="C63" s="119"/>
      <c r="D63" s="53" t="b">
        <v>1</v>
      </c>
      <c r="E63" s="118" t="s">
        <v>101</v>
      </c>
      <c r="F63" s="119"/>
      <c r="G63" s="53" t="b">
        <v>1</v>
      </c>
      <c r="H63" s="63"/>
      <c r="I63" s="64"/>
      <c r="J63" s="65"/>
      <c r="K63" s="126" t="s">
        <v>102</v>
      </c>
      <c r="L63" s="119"/>
      <c r="M63" s="53" t="b">
        <v>1</v>
      </c>
      <c r="N63" s="127" t="s">
        <v>172</v>
      </c>
      <c r="O63" s="119"/>
      <c r="P63" s="53" t="b">
        <v>1</v>
      </c>
    </row>
    <row r="64" spans="2:16" ht="20.100000000000001" customHeight="1" x14ac:dyDescent="0.25">
      <c r="B64" s="126" t="s">
        <v>103</v>
      </c>
      <c r="C64" s="119"/>
      <c r="D64" s="53" t="b">
        <v>0</v>
      </c>
      <c r="E64" s="118" t="s">
        <v>104</v>
      </c>
      <c r="F64" s="119"/>
      <c r="G64" s="53" t="b">
        <v>1</v>
      </c>
      <c r="H64" s="66"/>
      <c r="I64" s="67"/>
      <c r="J64" s="68"/>
      <c r="K64" s="128" t="s">
        <v>105</v>
      </c>
      <c r="L64" s="129"/>
      <c r="M64" s="53" t="b">
        <v>1</v>
      </c>
      <c r="N64" s="69"/>
      <c r="O64" s="70"/>
      <c r="P64" s="71"/>
    </row>
    <row r="65" spans="2:17" ht="20.100000000000001" customHeight="1" x14ac:dyDescent="0.25">
      <c r="B65" s="70"/>
      <c r="C65" s="70"/>
      <c r="D65" s="72" t="b">
        <v>0</v>
      </c>
      <c r="E65" s="118" t="s">
        <v>170</v>
      </c>
      <c r="F65" s="119"/>
      <c r="G65" s="53" t="b">
        <v>1</v>
      </c>
      <c r="H65" s="67"/>
      <c r="I65" s="67"/>
      <c r="J65" s="73"/>
      <c r="K65" s="70"/>
      <c r="L65" s="70"/>
      <c r="M65" s="73"/>
      <c r="N65" s="74"/>
      <c r="O65" s="74"/>
      <c r="P65" s="73" t="b">
        <v>0</v>
      </c>
    </row>
    <row r="66" spans="2:17" ht="20.100000000000001" customHeight="1" x14ac:dyDescent="0.25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2:17" ht="20.100000000000001" customHeight="1" x14ac:dyDescent="0.25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2:17" ht="20.100000000000001" customHeight="1" thickBot="1" x14ac:dyDescent="0.3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7" ht="9.9499999999999993" customHeight="1" x14ac:dyDescent="0.25">
      <c r="B69" s="120" t="s">
        <v>111</v>
      </c>
      <c r="C69" s="120"/>
      <c r="D69" s="76"/>
      <c r="E69" s="76"/>
      <c r="F69" s="122" t="s">
        <v>112</v>
      </c>
      <c r="G69" s="124" t="s">
        <v>113</v>
      </c>
      <c r="H69" s="76"/>
      <c r="I69" s="120" t="s">
        <v>114</v>
      </c>
      <c r="J69" s="120"/>
      <c r="K69" s="76"/>
      <c r="L69" s="77" t="s">
        <v>106</v>
      </c>
      <c r="M69" s="78" t="s">
        <v>107</v>
      </c>
      <c r="N69" s="78" t="s">
        <v>108</v>
      </c>
      <c r="O69" s="78" t="s">
        <v>109</v>
      </c>
      <c r="P69" s="79" t="s">
        <v>110</v>
      </c>
    </row>
    <row r="70" spans="2:17" ht="9.9499999999999993" customHeight="1" thickBot="1" x14ac:dyDescent="0.25">
      <c r="B70" s="121"/>
      <c r="C70" s="121"/>
      <c r="D70" s="80"/>
      <c r="E70" s="81"/>
      <c r="F70" s="123"/>
      <c r="G70" s="125"/>
      <c r="H70" s="82"/>
      <c r="I70" s="121"/>
      <c r="J70" s="121"/>
      <c r="K70" s="76"/>
      <c r="L70" s="83" t="s">
        <v>115</v>
      </c>
      <c r="M70" s="84">
        <v>0</v>
      </c>
      <c r="N70" s="84">
        <v>1</v>
      </c>
      <c r="O70" s="84">
        <v>2</v>
      </c>
      <c r="P70" s="85">
        <v>4</v>
      </c>
    </row>
    <row r="71" spans="2:17" ht="20.100000000000001" customHeight="1" x14ac:dyDescent="0.25">
      <c r="B71" s="86" t="s">
        <v>116</v>
      </c>
      <c r="C71" s="87" t="s">
        <v>117</v>
      </c>
      <c r="D71" s="88" t="s">
        <v>118</v>
      </c>
      <c r="E71" s="89" t="s">
        <v>119</v>
      </c>
      <c r="F71" s="87" t="s">
        <v>117</v>
      </c>
      <c r="G71" s="90" t="s">
        <v>118</v>
      </c>
      <c r="H71" s="91"/>
      <c r="I71" s="92" t="s">
        <v>120</v>
      </c>
      <c r="J71" s="54">
        <v>0</v>
      </c>
      <c r="K71" s="93" t="s">
        <v>121</v>
      </c>
      <c r="L71" s="54">
        <v>0</v>
      </c>
      <c r="M71" s="92" t="s">
        <v>122</v>
      </c>
      <c r="N71" s="54">
        <v>0</v>
      </c>
      <c r="O71" s="94" t="s">
        <v>123</v>
      </c>
      <c r="P71" s="54">
        <v>0</v>
      </c>
      <c r="Q71" s="102"/>
    </row>
    <row r="72" spans="2:17" ht="20.100000000000001" customHeight="1" x14ac:dyDescent="0.25">
      <c r="B72" s="95" t="s">
        <v>124</v>
      </c>
      <c r="C72" s="55">
        <v>-148.85599999999999</v>
      </c>
      <c r="D72" s="189">
        <v>-152.21799999999999</v>
      </c>
      <c r="E72" s="95" t="s">
        <v>125</v>
      </c>
      <c r="F72" s="55">
        <v>22.9</v>
      </c>
      <c r="G72" s="189">
        <v>21.6</v>
      </c>
      <c r="H72" s="96"/>
      <c r="I72" s="92" t="s">
        <v>126</v>
      </c>
      <c r="J72" s="54">
        <v>0</v>
      </c>
      <c r="K72" s="93" t="s">
        <v>127</v>
      </c>
      <c r="L72" s="54">
        <v>0</v>
      </c>
      <c r="M72" s="93" t="s">
        <v>128</v>
      </c>
      <c r="N72" s="54">
        <v>0</v>
      </c>
      <c r="O72" s="76"/>
      <c r="P72" s="76"/>
      <c r="Q72" s="102">
        <v>0</v>
      </c>
    </row>
    <row r="73" spans="2:17" ht="20.100000000000001" customHeight="1" x14ac:dyDescent="0.25">
      <c r="B73" s="95" t="s">
        <v>129</v>
      </c>
      <c r="C73" s="55">
        <v>-129.22999999999999</v>
      </c>
      <c r="D73" s="189">
        <v>-135.328</v>
      </c>
      <c r="E73" s="97" t="s">
        <v>130</v>
      </c>
      <c r="F73" s="56">
        <v>21</v>
      </c>
      <c r="G73" s="190">
        <v>32</v>
      </c>
      <c r="H73" s="96"/>
      <c r="I73" s="92" t="s">
        <v>131</v>
      </c>
      <c r="J73" s="54">
        <v>0</v>
      </c>
      <c r="K73" s="93" t="s">
        <v>132</v>
      </c>
      <c r="L73" s="54">
        <v>0</v>
      </c>
      <c r="M73" s="93" t="s">
        <v>133</v>
      </c>
      <c r="N73" s="54">
        <v>0</v>
      </c>
      <c r="O73" s="76"/>
      <c r="P73" s="101"/>
      <c r="Q73" s="102">
        <v>1</v>
      </c>
    </row>
    <row r="74" spans="2:17" ht="20.100000000000001" customHeight="1" x14ac:dyDescent="0.25">
      <c r="B74" s="95" t="s">
        <v>134</v>
      </c>
      <c r="C74" s="55">
        <v>-204.435</v>
      </c>
      <c r="D74" s="189">
        <v>-205.14500000000001</v>
      </c>
      <c r="E74" s="97" t="s">
        <v>135</v>
      </c>
      <c r="F74" s="57">
        <v>20</v>
      </c>
      <c r="G74" s="191">
        <v>20</v>
      </c>
      <c r="H74" s="96"/>
      <c r="I74" s="92" t="s">
        <v>136</v>
      </c>
      <c r="J74" s="54">
        <v>4</v>
      </c>
      <c r="K74" s="93" t="s">
        <v>137</v>
      </c>
      <c r="L74" s="54">
        <v>0</v>
      </c>
      <c r="M74" s="92" t="s">
        <v>138</v>
      </c>
      <c r="N74" s="54">
        <v>0</v>
      </c>
      <c r="O74" s="76"/>
      <c r="P74" s="76"/>
      <c r="Q74" s="102">
        <v>2</v>
      </c>
    </row>
    <row r="75" spans="2:17" ht="20.100000000000001" customHeight="1" x14ac:dyDescent="0.2">
      <c r="B75" s="95" t="s">
        <v>139</v>
      </c>
      <c r="C75" s="55">
        <v>-108.14700000000001</v>
      </c>
      <c r="D75" s="189">
        <v>-112.95699999999999</v>
      </c>
      <c r="E75" s="97" t="s">
        <v>140</v>
      </c>
      <c r="F75" s="57">
        <v>50</v>
      </c>
      <c r="G75" s="191">
        <v>50</v>
      </c>
      <c r="H75" s="98"/>
      <c r="I75" s="92" t="s">
        <v>141</v>
      </c>
      <c r="J75" s="54">
        <v>0</v>
      </c>
      <c r="K75" s="93" t="s">
        <v>142</v>
      </c>
      <c r="L75" s="54">
        <v>0</v>
      </c>
      <c r="M75" s="92" t="s">
        <v>143</v>
      </c>
      <c r="N75" s="54">
        <v>0</v>
      </c>
      <c r="O75" s="76"/>
      <c r="P75" s="76"/>
      <c r="Q75" s="102">
        <v>4</v>
      </c>
    </row>
    <row r="76" spans="2:17" ht="20.100000000000001" customHeight="1" x14ac:dyDescent="0.2">
      <c r="B76" s="95" t="s">
        <v>144</v>
      </c>
      <c r="C76" s="55">
        <v>29.009</v>
      </c>
      <c r="D76" s="189">
        <v>25.530999999999999</v>
      </c>
      <c r="E76" s="97" t="s">
        <v>145</v>
      </c>
      <c r="F76" s="57">
        <v>50</v>
      </c>
      <c r="G76" s="191">
        <v>50</v>
      </c>
      <c r="H76" s="98"/>
      <c r="I76" s="92" t="s">
        <v>146</v>
      </c>
      <c r="J76" s="54">
        <v>0</v>
      </c>
      <c r="K76" s="92" t="s">
        <v>147</v>
      </c>
      <c r="L76" s="54">
        <v>0</v>
      </c>
      <c r="M76" s="93" t="s">
        <v>148</v>
      </c>
      <c r="N76" s="54">
        <v>0</v>
      </c>
      <c r="O76" s="76"/>
      <c r="P76" s="76"/>
    </row>
    <row r="77" spans="2:17" ht="20.100000000000001" customHeight="1" x14ac:dyDescent="0.25">
      <c r="B77" s="95" t="s">
        <v>149</v>
      </c>
      <c r="C77" s="55">
        <v>34.33</v>
      </c>
      <c r="D77" s="189">
        <v>29.803000000000001</v>
      </c>
      <c r="E77" s="97" t="s">
        <v>150</v>
      </c>
      <c r="F77" s="57">
        <v>200</v>
      </c>
      <c r="G77" s="191">
        <v>200</v>
      </c>
      <c r="H77" s="96"/>
      <c r="I77" s="92" t="s">
        <v>151</v>
      </c>
      <c r="J77" s="54">
        <v>0</v>
      </c>
      <c r="K77" s="92" t="s">
        <v>152</v>
      </c>
      <c r="L77" s="54">
        <v>0</v>
      </c>
      <c r="M77" s="93" t="s">
        <v>153</v>
      </c>
      <c r="N77" s="54">
        <v>0</v>
      </c>
      <c r="O77" s="76"/>
      <c r="P77" s="76"/>
    </row>
    <row r="78" spans="2:17" ht="20.100000000000001" customHeight="1" x14ac:dyDescent="0.25">
      <c r="B78" s="95" t="s">
        <v>154</v>
      </c>
      <c r="C78" s="55">
        <v>25.338000000000001</v>
      </c>
      <c r="D78" s="189">
        <v>22.164000000000001</v>
      </c>
      <c r="E78" s="97" t="s">
        <v>155</v>
      </c>
      <c r="F78" s="58"/>
      <c r="G78" s="192"/>
      <c r="H78" s="96"/>
      <c r="I78" s="93" t="s">
        <v>156</v>
      </c>
      <c r="J78" s="54">
        <v>0</v>
      </c>
      <c r="K78" s="92" t="s">
        <v>157</v>
      </c>
      <c r="L78" s="54">
        <v>0</v>
      </c>
      <c r="M78" s="99" t="s">
        <v>158</v>
      </c>
      <c r="N78" s="54">
        <v>0</v>
      </c>
      <c r="O78" s="76"/>
      <c r="P78" s="76"/>
    </row>
    <row r="79" spans="2:17" ht="20.100000000000001" customHeight="1" x14ac:dyDescent="0.25">
      <c r="B79" s="95" t="s">
        <v>159</v>
      </c>
      <c r="C79" s="55">
        <v>26.260999999999999</v>
      </c>
      <c r="D79" s="189">
        <v>23.041</v>
      </c>
      <c r="E79" s="95" t="s">
        <v>160</v>
      </c>
      <c r="F79" s="55">
        <v>30</v>
      </c>
      <c r="G79" s="189">
        <v>18</v>
      </c>
      <c r="H79" s="96"/>
      <c r="I79" s="93" t="s">
        <v>161</v>
      </c>
      <c r="J79" s="54">
        <v>0</v>
      </c>
      <c r="K79" s="93" t="s">
        <v>162</v>
      </c>
      <c r="L79" s="54">
        <v>0</v>
      </c>
      <c r="M79" s="93" t="s">
        <v>163</v>
      </c>
      <c r="N79" s="54">
        <v>0</v>
      </c>
      <c r="O79" s="75"/>
      <c r="P79" s="75"/>
    </row>
    <row r="80" spans="2:17" ht="20.100000000000001" customHeight="1" x14ac:dyDescent="0.25">
      <c r="B80" s="100" t="s">
        <v>164</v>
      </c>
      <c r="C80" s="59">
        <v>1.6699999999999999E-5</v>
      </c>
      <c r="D80" s="193">
        <v>1.6900000000000001E-5</v>
      </c>
      <c r="E80" s="97" t="s">
        <v>165</v>
      </c>
      <c r="F80" s="56">
        <v>13</v>
      </c>
      <c r="G80" s="190">
        <v>75.2</v>
      </c>
      <c r="H80" s="96"/>
      <c r="I80" s="93" t="s">
        <v>166</v>
      </c>
      <c r="J80" s="54">
        <v>0</v>
      </c>
      <c r="K80" s="92" t="s">
        <v>167</v>
      </c>
      <c r="L80" s="54">
        <v>0</v>
      </c>
      <c r="M80" s="93" t="s">
        <v>168</v>
      </c>
      <c r="N80" s="54">
        <v>0</v>
      </c>
      <c r="O80" s="19"/>
      <c r="P80" s="19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74" t="s">
        <v>169</v>
      </c>
      <c r="C84" s="174"/>
    </row>
    <row r="85" spans="2:16" ht="15" customHeight="1" x14ac:dyDescent="0.25">
      <c r="B85" s="175" t="s">
        <v>182</v>
      </c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7"/>
    </row>
    <row r="86" spans="2:16" ht="15" customHeight="1" x14ac:dyDescent="0.25">
      <c r="B86" s="178" t="s">
        <v>178</v>
      </c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80"/>
    </row>
    <row r="87" spans="2:16" ht="15" customHeight="1" x14ac:dyDescent="0.25">
      <c r="B87" s="178" t="s">
        <v>189</v>
      </c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80"/>
    </row>
    <row r="88" spans="2:16" ht="15" customHeight="1" x14ac:dyDescent="0.25">
      <c r="B88" s="178" t="s">
        <v>193</v>
      </c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80"/>
    </row>
    <row r="89" spans="2:16" ht="15" customHeight="1" x14ac:dyDescent="0.25">
      <c r="B89" s="178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80"/>
    </row>
    <row r="90" spans="2:16" ht="15" customHeight="1" x14ac:dyDescent="0.25">
      <c r="B90" s="178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80"/>
    </row>
    <row r="91" spans="2:16" ht="15" customHeight="1" x14ac:dyDescent="0.25">
      <c r="B91" s="178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80"/>
    </row>
    <row r="92" spans="2:16" ht="15" customHeight="1" x14ac:dyDescent="0.25">
      <c r="B92" s="178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80"/>
    </row>
    <row r="93" spans="2:16" ht="15" customHeight="1" x14ac:dyDescent="0.25">
      <c r="B93" s="178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80"/>
    </row>
    <row r="94" spans="2:16" ht="15" customHeight="1" x14ac:dyDescent="0.25">
      <c r="B94" s="178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80"/>
    </row>
    <row r="95" spans="2:16" ht="15" customHeight="1" x14ac:dyDescent="0.25">
      <c r="B95" s="178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80"/>
    </row>
    <row r="96" spans="2:16" ht="15" customHeight="1" x14ac:dyDescent="0.25">
      <c r="B96" s="178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80"/>
    </row>
    <row r="97" spans="2:16" ht="15" customHeight="1" x14ac:dyDescent="0.25">
      <c r="B97" s="178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80"/>
    </row>
    <row r="98" spans="2:16" ht="15" customHeight="1" x14ac:dyDescent="0.25">
      <c r="B98" s="178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80"/>
    </row>
    <row r="99" spans="2:16" ht="15" customHeight="1" x14ac:dyDescent="0.25">
      <c r="B99" s="184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UB5l85d1FeT3H+oMb3dhna1X0q9ZcVwxbUjTebDkLPqVchDpZzUFuh5VNtnVDGjjLoTfkT4o5IQYEF+R61tZuQ==" saltValue="DPaRn4kHgFfF4YeWqUqX7Q==" spinCount="100000" sheet="1" objects="1" scenarios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showInputMessage="1" showErrorMessage="1" prompt="0 - 정상_x000a_1 - 경정비 (15분 이하)_x000a_2 - 중정비 (15분 초과)_x000a_4 - 고장" sqref="J71:J80 L71:L80 N71:N80 P71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2024-03-11T04:14:35Z</dcterms:modified>
</cp:coreProperties>
</file>