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D25" i="1"/>
  <c r="D23" i="1"/>
  <c r="F18" i="1" l="1"/>
  <c r="G18" i="1"/>
  <c r="H18" i="1"/>
  <c r="J23" i="1" s="1"/>
  <c r="E18" i="1" l="1"/>
  <c r="J25" i="1" l="1"/>
  <c r="K25" i="1" s="1"/>
  <c r="D18" i="1"/>
  <c r="P18" i="1" s="1"/>
  <c r="C23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C25" i="1" l="1"/>
  <c r="P33" i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<sst xmlns="http://schemas.openxmlformats.org/spreadsheetml/2006/main" count="211" uniqueCount="194">
  <si>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</si>
  <si>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</si>
  <si>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</si>
  <si>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</si>
  <si>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</si>
  <si>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</si>
  <si>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</si>
  <si>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</si>
  <si>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</si>
  <si>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</si>
  <si>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</si>
  <si>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</si>
  <si>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</si>
  <si>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</si>
  <si>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</si>
  <si>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</si>
  <si>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</si>
  <si>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</si>
  <si>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</si>
  <si>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</si>
  <si>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</si>
  <si>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</si>
  <si>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</si>
  <si>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</si>
  <si>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</si>
  <si>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</si>
  <si>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</si>
  <si>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</si>
  <si>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</si>
  <si>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</si>
  <si>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</si>
  <si>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</si>
  <si>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</si>
  <si>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</si>
  <si>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</si>
  <si>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</si>
  <si>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</si>
  <si>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</si>
  <si>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</si>
  <si>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</si>
  <si>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</si>
  <si>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</si>
  <si>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</si>
  <si>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</si>
  <si>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</si>
  <si>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</si>
  <si>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</si>
  <si>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</si>
  <si>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</si>
  <si>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</si>
  <si>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</si>
  <si>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</si>
  <si>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</si>
  <si>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</si>
  <si>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</si>
  <si>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</si>
  <si>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</si>
  <si>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</si>
  <si>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</si>
  <si>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</si>
  <si>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</si>
  <si>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</si>
  <si>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</si>
  <si>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</si>
  <si>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</si>
  <si>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</si>
  <si>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</si>
  <si>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</si>
  <si>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</si>
  <si>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</si>
  <si>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</si>
  <si>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</si>
  <si>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</si>
  <si>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</si>
  <si>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</si>
  <si>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</si>
  <si>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</si>
  <si>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</si>
  <si>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</si>
  <si>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</si>
  <si>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</si>
  <si>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</si>
  <si>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</si>
  <si>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</si>
  <si>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</si>
  <si>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</si>
  <si>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</si>
  <si>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</si>
  <si>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</si>
  <si>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</si>
  <si>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</si>
  <si>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</si>
  <si>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</si>
  <si>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</si>
  <si>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</si>
  <si>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</si>
  <si>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</si>
  <si>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</si>
  <si>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</si>
  <si>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</si>
  <si>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</si>
  <si>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</si>
  <si>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</si>
  <si>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</si>
  <si>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</si>
  <si>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</si>
  <si>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</si>
  <si>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</si>
  <si>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</si>
  <si>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</si>
  <si>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</si>
  <si>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</si>
  <si>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</si>
  <si>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</si>
  <si>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</si>
  <si>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</si>
  <si>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</si>
  <si>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</si>
  <si>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</si>
  <si>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</si>
  <si>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</si>
  <si>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</si>
  <si>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</si>
  <si>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</si>
  <si>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</si>
  <si>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</si>
  <si>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</si>
  <si>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</si>
  <si>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</si>
  <si>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</si>
  <si>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</si>
  <si>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</si>
  <si>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</si>
  <si>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</si>
  <si>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</si>
  <si>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</si>
  <si>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</si>
  <si>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</si>
  <si>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</si>
  <si>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</si>
  <si>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</si>
  <si>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</si>
  <si>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</si>
  <si>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</si>
  <si>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</si>
  <si>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</si>
  <si>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</si>
  <si>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</si>
  <si>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</si>
  <si>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</si>
  <si>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</si>
  <si>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</si>
  <si>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</si>
  <si>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</si>
  <si>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</si>
  <si>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</si>
  <si>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</si>
  <si>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</si>
  <si>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</si>
  <si>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</si>
  <si>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</si>
  <si>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</si>
  <si>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</si>
  <si>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</si>
  <si>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</si>
  <si>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</si>
  <si>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</si>
  <si>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</si>
  <si>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</si>
  <si>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</si>
  <si>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</si>
  <si>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</si>
  <si>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</si>
  <si>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</si>
  <si>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</si>
  <si>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</si>
  <si>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</si>
  <si>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</si>
  <si>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</si>
  <si>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TMT</t>
    <phoneticPr fontId="3" type="noConversion"/>
  </si>
  <si>
    <t>BLG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</si>
  <si>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</si>
  <si>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</si>
  <si>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</si>
  <si>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W</t>
    <phoneticPr fontId="3" type="noConversion"/>
  </si>
  <si>
    <t>DEEPS</t>
    <phoneticPr fontId="3" type="noConversion"/>
  </si>
  <si>
    <t xml:space="preserve">20s/29k 28s/26k 45s/26k </t>
    <phoneticPr fontId="3" type="noConversion"/>
  </si>
  <si>
    <t xml:space="preserve">20s/27k 27s/28k 35s/26k 55s/29k  </t>
    <phoneticPr fontId="3" type="noConversion"/>
  </si>
  <si>
    <t>S</t>
    <phoneticPr fontId="3" type="noConversion"/>
  </si>
  <si>
    <t xml:space="preserve">3) 관측전, 김동진연구원님 AUX PC, msedge.dll 관련성으로 추정되는 부팅시 PC 버벅거림을 점검. 해결전 까지 Edge Browser는 사용 중지.  </t>
    <phoneticPr fontId="3" type="noConversion"/>
  </si>
  <si>
    <t>SE</t>
    <phoneticPr fontId="3" type="noConversion"/>
  </si>
  <si>
    <t>60s/13k 60s/20k 47s/22k 38s/24k 29s/25k</t>
    <phoneticPr fontId="4" type="noConversion"/>
  </si>
  <si>
    <t>60s/18k 54s/26k 33s/25k 22s/23k</t>
    <phoneticPr fontId="4" type="noConversion"/>
  </si>
  <si>
    <t xml:space="preserve">    어제 저녁플랫시점에 발생했던 문제랑 동일건입니다.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</si>
</sst>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39" fillId="2" borderId="1" xfId="0" applyNumberFormat="1" applyFont="1" applyFill="1" applyBorder="1" applyAlignment="1" applyProtection="1">
      <alignment horizontal="center" vertical="center"/>
      <protection locked="0"/>
    </xf>
    <xf numFmtId="180" fontId="39" fillId="2" borderId="1" xfId="0" applyNumberFormat="1" applyFont="1" applyFill="1" applyBorder="1" applyAlignment="1" applyProtection="1">
      <alignment horizontal="center" vertical="center"/>
      <protection locked="0"/>
    </xf>
    <xf numFmtId="182" fontId="39" fillId="2" borderId="1" xfId="0" applyNumberFormat="1" applyFont="1" applyFill="1" applyBorder="1" applyAlignment="1" applyProtection="1">
      <alignment horizontal="center" vertical="center"/>
      <protection locked="0"/>
    </xf>
    <xf numFmtId="183" fontId="39" fillId="2" borderId="1" xfId="0" applyNumberFormat="1" applyFont="1" applyFill="1" applyBorder="1" applyAlignment="1" applyProtection="1">
      <alignment horizontal="center" vertical="center"/>
      <protection locked="0"/>
    </xf>
    <xf numFmtId="11" fontId="3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82" sqref="J82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70" t="s">
        <v>0</v>
      </c>
      <c r="C2" s="1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71">
        <v>45361</v>
      </c>
      <c r="D3" s="172"/>
      <c r="E3" s="1"/>
      <c r="F3" s="1"/>
      <c r="G3" s="1"/>
      <c r="H3" s="1"/>
      <c r="I3" s="1"/>
      <c r="J3" s="1"/>
      <c r="K3" s="61" t="s">
        <v>2</v>
      </c>
      <c r="L3" s="173">
        <f>(P31-(P32+P33))/P31*100</f>
        <v>100</v>
      </c>
      <c r="M3" s="173"/>
      <c r="N3" s="61" t="s">
        <v>3</v>
      </c>
      <c r="O3" s="173">
        <f>(P31-P33)/P31*100</f>
        <v>100</v>
      </c>
      <c r="P3" s="173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0" t="s">
        <v>6</v>
      </c>
      <c r="C7" s="17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1.379</v>
      </c>
      <c r="E9" s="8">
        <v>24</v>
      </c>
      <c r="F9" s="8">
        <v>13</v>
      </c>
      <c r="G9" s="32" t="s">
        <v>184</v>
      </c>
      <c r="H9" s="8">
        <v>4.2</v>
      </c>
      <c r="I9" s="32">
        <v>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1.59</v>
      </c>
      <c r="E10" s="8">
        <v>20</v>
      </c>
      <c r="F10" s="8">
        <v>35</v>
      </c>
      <c r="G10" s="110" t="s">
        <v>188</v>
      </c>
      <c r="H10" s="111">
        <v>2.8</v>
      </c>
      <c r="I10" s="112"/>
      <c r="J10" s="113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14">
        <v>0.15625</v>
      </c>
      <c r="D11" s="115">
        <v>1.72</v>
      </c>
      <c r="E11" s="115">
        <v>15</v>
      </c>
      <c r="F11" s="115">
        <v>73</v>
      </c>
      <c r="G11" s="116" t="s">
        <v>190</v>
      </c>
      <c r="H11" s="115">
        <v>1.4</v>
      </c>
      <c r="I11" s="117"/>
      <c r="J11" s="113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23.40625</v>
      </c>
      <c r="D12" s="15">
        <f>AVERAGE(D9:D11)</f>
        <v>1.5629999999999999</v>
      </c>
      <c r="E12" s="15">
        <f>AVERAGE(E9:E11)</f>
        <v>19.666666666666668</v>
      </c>
      <c r="F12" s="16">
        <f>AVERAGE(F9:F11)</f>
        <v>40.333333333333336</v>
      </c>
      <c r="G12" s="17"/>
      <c r="H12" s="18">
        <f>AVERAGE(H9:H11)</f>
        <v>2.8000000000000003</v>
      </c>
      <c r="I12" s="19"/>
      <c r="J12" s="20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0" t="s">
        <v>25</v>
      </c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179</v>
      </c>
      <c r="F16" s="23" t="s">
        <v>185</v>
      </c>
      <c r="G16" s="23" t="s">
        <v>180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0.65972222222222221</v>
      </c>
      <c r="D17" s="24">
        <v>0.66319444444444442</v>
      </c>
      <c r="E17" s="24">
        <v>0.73958333333333337</v>
      </c>
      <c r="F17" s="24">
        <v>0.76041666666666663</v>
      </c>
      <c r="G17" s="24">
        <v>2.0833333333333332E-2</v>
      </c>
      <c r="H17" s="24">
        <v>0.15416666666666667</v>
      </c>
      <c r="I17" s="108"/>
      <c r="J17" s="108"/>
      <c r="K17" s="108"/>
      <c r="L17" s="108"/>
      <c r="M17" s="108"/>
      <c r="N17" s="108"/>
      <c r="O17" s="108"/>
      <c r="P17" s="24">
        <v>0.17083333333333331</v>
      </c>
    </row>
    <row r="18" spans="2:16" ht="14.1" customHeight="1" x14ac:dyDescent="0.25">
      <c r="B18" s="31" t="s">
        <v>45</v>
      </c>
      <c r="C18" s="23">
        <v>3256</v>
      </c>
      <c r="D18" s="23">
        <f>C18+1</f>
        <v>3257</v>
      </c>
      <c r="E18" s="23">
        <f>D19+1</f>
        <v>3269</v>
      </c>
      <c r="F18" s="23">
        <f>E19+1</f>
        <v>3284</v>
      </c>
      <c r="G18" s="23">
        <f>F19+1</f>
        <v>3392</v>
      </c>
      <c r="H18" s="23">
        <f>G19+1</f>
        <v>3479</v>
      </c>
      <c r="I18" s="23"/>
      <c r="J18" s="23"/>
      <c r="K18" s="23"/>
      <c r="L18" s="23"/>
      <c r="M18" s="23"/>
      <c r="N18" s="23"/>
      <c r="O18" s="23"/>
      <c r="P18" s="23">
        <f>MAX(C18:O19)+1</f>
        <v>3493</v>
      </c>
    </row>
    <row r="19" spans="2:16" ht="14.1" customHeight="1" thickBot="1" x14ac:dyDescent="0.3">
      <c r="B19" s="12" t="s">
        <v>46</v>
      </c>
      <c r="C19" s="25"/>
      <c r="D19" s="23">
        <v>3268</v>
      </c>
      <c r="E19" s="26">
        <v>3283</v>
      </c>
      <c r="F19" s="26">
        <v>3391</v>
      </c>
      <c r="G19" s="26">
        <v>3478</v>
      </c>
      <c r="H19" s="26">
        <v>3492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12</v>
      </c>
      <c r="E20" s="29">
        <f t="shared" ref="E20:O20" si="0">IF(ISNUMBER(E18),E19-E18+1,"")</f>
        <v>15</v>
      </c>
      <c r="F20" s="29">
        <f t="shared" si="0"/>
        <v>108</v>
      </c>
      <c r="G20" s="29">
        <f t="shared" si="0"/>
        <v>87</v>
      </c>
      <c r="H20" s="29">
        <f t="shared" si="0"/>
        <v>14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2" t="s">
        <v>48</v>
      </c>
      <c r="C22" s="31" t="s">
        <v>21</v>
      </c>
      <c r="D22" s="31" t="s">
        <v>23</v>
      </c>
      <c r="E22" s="31" t="s">
        <v>49</v>
      </c>
      <c r="F22" s="183" t="s">
        <v>50</v>
      </c>
      <c r="G22" s="183"/>
      <c r="H22" s="183"/>
      <c r="I22" s="183"/>
      <c r="J22" s="31" t="s">
        <v>21</v>
      </c>
      <c r="K22" s="31" t="s">
        <v>23</v>
      </c>
      <c r="L22" s="31" t="s">
        <v>49</v>
      </c>
      <c r="M22" s="183" t="s">
        <v>50</v>
      </c>
      <c r="N22" s="183"/>
      <c r="O22" s="183"/>
      <c r="P22" s="183"/>
    </row>
    <row r="23" spans="2:16" ht="13.5" customHeight="1" x14ac:dyDescent="0.25">
      <c r="B23" s="182"/>
      <c r="C23" s="107">
        <f>D18+5</f>
        <v>3262</v>
      </c>
      <c r="D23" s="107">
        <f>C23+2</f>
        <v>3264</v>
      </c>
      <c r="E23" s="32" t="s">
        <v>51</v>
      </c>
      <c r="F23" s="181" t="s">
        <v>186</v>
      </c>
      <c r="G23" s="181"/>
      <c r="H23" s="181"/>
      <c r="I23" s="181"/>
      <c r="J23" s="32">
        <f>H18+5</f>
        <v>3484</v>
      </c>
      <c r="K23" s="32">
        <f>J23+4</f>
        <v>3488</v>
      </c>
      <c r="L23" s="32" t="s">
        <v>53</v>
      </c>
      <c r="M23" s="181" t="s">
        <v>191</v>
      </c>
      <c r="N23" s="181"/>
      <c r="O23" s="181"/>
      <c r="P23" s="181"/>
    </row>
    <row r="24" spans="2:16" ht="13.5" customHeight="1" x14ac:dyDescent="0.25">
      <c r="B24" s="182"/>
      <c r="C24" s="107"/>
      <c r="D24" s="107"/>
      <c r="E24" s="32" t="s">
        <v>54</v>
      </c>
      <c r="F24" s="181" t="s">
        <v>183</v>
      </c>
      <c r="G24" s="181"/>
      <c r="H24" s="181"/>
      <c r="I24" s="181"/>
      <c r="J24" s="32"/>
      <c r="K24" s="32"/>
      <c r="L24" s="32" t="s">
        <v>55</v>
      </c>
      <c r="M24" s="181" t="s">
        <v>52</v>
      </c>
      <c r="N24" s="181"/>
      <c r="O24" s="181"/>
      <c r="P24" s="181"/>
    </row>
    <row r="25" spans="2:16" ht="13.5" customHeight="1" x14ac:dyDescent="0.25">
      <c r="B25" s="182"/>
      <c r="C25" s="107">
        <f>D23+1</f>
        <v>3265</v>
      </c>
      <c r="D25" s="107">
        <f>C25+3</f>
        <v>3268</v>
      </c>
      <c r="E25" s="32" t="s">
        <v>55</v>
      </c>
      <c r="F25" s="181" t="s">
        <v>187</v>
      </c>
      <c r="G25" s="181"/>
      <c r="H25" s="181"/>
      <c r="I25" s="181"/>
      <c r="J25" s="32">
        <f>K23+1</f>
        <v>3489</v>
      </c>
      <c r="K25" s="32">
        <f>J25+3</f>
        <v>3492</v>
      </c>
      <c r="L25" s="32" t="s">
        <v>54</v>
      </c>
      <c r="M25" s="181" t="s">
        <v>192</v>
      </c>
      <c r="N25" s="181"/>
      <c r="O25" s="181"/>
      <c r="P25" s="181"/>
    </row>
    <row r="26" spans="2:16" ht="13.5" customHeight="1" x14ac:dyDescent="0.25">
      <c r="B26" s="182"/>
      <c r="C26" s="107"/>
      <c r="D26" s="107"/>
      <c r="E26" s="32" t="s">
        <v>53</v>
      </c>
      <c r="F26" s="181" t="s">
        <v>183</v>
      </c>
      <c r="G26" s="181"/>
      <c r="H26" s="181"/>
      <c r="I26" s="181"/>
      <c r="J26" s="32"/>
      <c r="K26" s="32"/>
      <c r="L26" s="32" t="s">
        <v>51</v>
      </c>
      <c r="M26" s="181" t="s">
        <v>52</v>
      </c>
      <c r="N26" s="181"/>
      <c r="O26" s="181"/>
      <c r="P26" s="18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0" t="s">
        <v>56</v>
      </c>
      <c r="C28" s="170"/>
      <c r="D28" s="1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0.13055555555555556</v>
      </c>
      <c r="D30" s="39"/>
      <c r="E30" s="39"/>
      <c r="F30" s="39"/>
      <c r="G30" s="39">
        <v>0.23750000000000002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0.36805555555555558</v>
      </c>
    </row>
    <row r="31" spans="2:16" ht="14.1" customHeight="1" x14ac:dyDescent="0.25">
      <c r="B31" s="33" t="s">
        <v>177</v>
      </c>
      <c r="C31" s="188">
        <v>0.13333333333333333</v>
      </c>
      <c r="D31" s="109"/>
      <c r="E31" s="109"/>
      <c r="F31" s="109"/>
      <c r="G31" s="7">
        <v>0.26041666666666669</v>
      </c>
      <c r="H31" s="109"/>
      <c r="I31" s="109"/>
      <c r="J31" s="109"/>
      <c r="K31" s="7">
        <v>2.0833333333333332E-2</v>
      </c>
      <c r="L31" s="7"/>
      <c r="M31" s="7"/>
      <c r="N31" s="7"/>
      <c r="O31" s="43"/>
      <c r="P31" s="42">
        <f>SUM(C31:O31)</f>
        <v>0.41458333333333336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0.13333333333333333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0.26041666666666669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2.0833333333333332E-2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0.41458333333333336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67" t="s">
        <v>73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68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68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68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68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69"/>
      <c r="C41" s="165"/>
      <c r="D41" s="166"/>
      <c r="E41" s="166"/>
      <c r="F41" s="166"/>
      <c r="G41" s="166"/>
      <c r="H41" s="166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74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" customHeigh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" customHeigh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" customHeigh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" customHeigh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" customHeigh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" customHeigh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" customHeight="1" thickBot="1" x14ac:dyDescent="0.3">
      <c r="B52" s="146"/>
      <c r="C52" s="147"/>
      <c r="D52" s="144"/>
      <c r="E52" s="144"/>
      <c r="F52" s="144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" customHeight="1" thickTop="1" thickBot="1" x14ac:dyDescent="0.3">
      <c r="B53" s="149" t="s">
        <v>174</v>
      </c>
      <c r="C53" s="150"/>
      <c r="D53" s="187">
        <v>1.1000000000000001</v>
      </c>
      <c r="E53" s="187">
        <v>1.25</v>
      </c>
      <c r="F53" s="187">
        <v>1.37</v>
      </c>
      <c r="G53" s="153"/>
      <c r="H53" s="150"/>
      <c r="I53" s="150"/>
      <c r="J53" s="150"/>
      <c r="K53" s="150"/>
      <c r="L53" s="150"/>
      <c r="M53" s="150"/>
      <c r="N53" s="150"/>
      <c r="O53" s="150"/>
      <c r="P53" s="154"/>
    </row>
    <row r="54" spans="2:16" ht="14.1" customHeight="1" thickTop="1" thickBot="1" x14ac:dyDescent="0.3">
      <c r="B54" s="151" t="s">
        <v>173</v>
      </c>
      <c r="C54" s="152"/>
      <c r="D54" s="152"/>
      <c r="E54" s="152"/>
      <c r="F54" s="187">
        <v>832</v>
      </c>
      <c r="G54" s="155"/>
      <c r="H54" s="156"/>
      <c r="I54" s="156"/>
      <c r="J54" s="156"/>
      <c r="K54" s="156"/>
      <c r="L54" s="156"/>
      <c r="M54" s="156"/>
      <c r="N54" s="156"/>
      <c r="O54" s="156"/>
      <c r="P54" s="157"/>
    </row>
    <row r="55" spans="2:16" ht="13.5" customHeight="1" thickTop="1" x14ac:dyDescent="0.25"/>
    <row r="56" spans="2:16" ht="17.25" customHeight="1" x14ac:dyDescent="0.25">
      <c r="B56" s="130" t="s">
        <v>75</v>
      </c>
      <c r="C56" s="13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31" t="s">
        <v>76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77</v>
      </c>
      <c r="O57" s="132"/>
      <c r="P57" s="135"/>
    </row>
    <row r="58" spans="2:16" ht="17.100000000000001" customHeight="1" x14ac:dyDescent="0.25">
      <c r="B58" s="136" t="s">
        <v>78</v>
      </c>
      <c r="C58" s="137"/>
      <c r="D58" s="138"/>
      <c r="E58" s="136" t="s">
        <v>79</v>
      </c>
      <c r="F58" s="137"/>
      <c r="G58" s="138"/>
      <c r="H58" s="137" t="s">
        <v>80</v>
      </c>
      <c r="I58" s="137"/>
      <c r="J58" s="137"/>
      <c r="K58" s="139" t="s">
        <v>81</v>
      </c>
      <c r="L58" s="137"/>
      <c r="M58" s="140"/>
      <c r="N58" s="141"/>
      <c r="O58" s="137"/>
      <c r="P58" s="142"/>
    </row>
    <row r="59" spans="2:16" ht="20.100000000000001" customHeight="1" x14ac:dyDescent="0.25">
      <c r="B59" s="118" t="s">
        <v>82</v>
      </c>
      <c r="C59" s="119"/>
      <c r="D59" s="53" t="b">
        <v>1</v>
      </c>
      <c r="E59" s="118" t="s">
        <v>83</v>
      </c>
      <c r="F59" s="119"/>
      <c r="G59" s="53" t="b">
        <v>1</v>
      </c>
      <c r="H59" s="126" t="s">
        <v>84</v>
      </c>
      <c r="I59" s="119"/>
      <c r="J59" s="53" t="b">
        <v>1</v>
      </c>
      <c r="K59" s="126" t="s">
        <v>85</v>
      </c>
      <c r="L59" s="119"/>
      <c r="M59" s="53" t="b">
        <v>1</v>
      </c>
      <c r="N59" s="127" t="s">
        <v>86</v>
      </c>
      <c r="O59" s="119"/>
      <c r="P59" s="53" t="b">
        <v>1</v>
      </c>
    </row>
    <row r="60" spans="2:16" ht="20.100000000000001" customHeight="1" x14ac:dyDescent="0.25">
      <c r="B60" s="118" t="s">
        <v>87</v>
      </c>
      <c r="C60" s="119"/>
      <c r="D60" s="53" t="b">
        <v>1</v>
      </c>
      <c r="E60" s="118" t="s">
        <v>88</v>
      </c>
      <c r="F60" s="119"/>
      <c r="G60" s="53" t="b">
        <v>1</v>
      </c>
      <c r="H60" s="126" t="s">
        <v>89</v>
      </c>
      <c r="I60" s="119"/>
      <c r="J60" s="53" t="b">
        <v>1</v>
      </c>
      <c r="K60" s="126" t="s">
        <v>90</v>
      </c>
      <c r="L60" s="119"/>
      <c r="M60" s="53" t="b">
        <v>1</v>
      </c>
      <c r="N60" s="127" t="s">
        <v>91</v>
      </c>
      <c r="O60" s="119"/>
      <c r="P60" s="53" t="b">
        <v>1</v>
      </c>
    </row>
    <row r="61" spans="2:16" ht="20.100000000000001" customHeight="1" x14ac:dyDescent="0.25">
      <c r="B61" s="118" t="s">
        <v>92</v>
      </c>
      <c r="C61" s="119"/>
      <c r="D61" s="53" t="b">
        <v>1</v>
      </c>
      <c r="E61" s="118" t="s">
        <v>93</v>
      </c>
      <c r="F61" s="119"/>
      <c r="G61" s="53" t="b">
        <v>1</v>
      </c>
      <c r="H61" s="126" t="s">
        <v>94</v>
      </c>
      <c r="I61" s="119"/>
      <c r="J61" s="53" t="b">
        <v>1</v>
      </c>
      <c r="K61" s="126" t="s">
        <v>95</v>
      </c>
      <c r="L61" s="119"/>
      <c r="M61" s="53" t="b">
        <v>1</v>
      </c>
      <c r="N61" s="127" t="s">
        <v>96</v>
      </c>
      <c r="O61" s="119"/>
      <c r="P61" s="53" t="b">
        <v>1</v>
      </c>
    </row>
    <row r="62" spans="2:16" ht="20.100000000000001" customHeight="1" x14ac:dyDescent="0.25">
      <c r="B62" s="126" t="s">
        <v>94</v>
      </c>
      <c r="C62" s="119"/>
      <c r="D62" s="53" t="b">
        <v>1</v>
      </c>
      <c r="E62" s="118" t="s">
        <v>97</v>
      </c>
      <c r="F62" s="119"/>
      <c r="G62" s="53" t="b">
        <v>1</v>
      </c>
      <c r="H62" s="126" t="s">
        <v>98</v>
      </c>
      <c r="I62" s="119"/>
      <c r="J62" s="53" t="b">
        <v>0</v>
      </c>
      <c r="K62" s="126" t="s">
        <v>99</v>
      </c>
      <c r="L62" s="119"/>
      <c r="M62" s="53" t="b">
        <v>1</v>
      </c>
      <c r="N62" s="127" t="s">
        <v>89</v>
      </c>
      <c r="O62" s="119"/>
      <c r="P62" s="53" t="b">
        <v>1</v>
      </c>
    </row>
    <row r="63" spans="2:16" ht="20.100000000000001" customHeight="1" x14ac:dyDescent="0.25">
      <c r="B63" s="126" t="s">
        <v>100</v>
      </c>
      <c r="C63" s="119"/>
      <c r="D63" s="53" t="b">
        <v>1</v>
      </c>
      <c r="E63" s="118" t="s">
        <v>101</v>
      </c>
      <c r="F63" s="119"/>
      <c r="G63" s="53" t="b">
        <v>1</v>
      </c>
      <c r="H63" s="63"/>
      <c r="I63" s="64"/>
      <c r="J63" s="65"/>
      <c r="K63" s="126" t="s">
        <v>102</v>
      </c>
      <c r="L63" s="119"/>
      <c r="M63" s="53" t="b">
        <v>1</v>
      </c>
      <c r="N63" s="127" t="s">
        <v>172</v>
      </c>
      <c r="O63" s="119"/>
      <c r="P63" s="53" t="b">
        <v>1</v>
      </c>
    </row>
    <row r="64" spans="2:16" ht="20.100000000000001" customHeight="1" x14ac:dyDescent="0.25">
      <c r="B64" s="126" t="s">
        <v>103</v>
      </c>
      <c r="C64" s="119"/>
      <c r="D64" s="53" t="b">
        <v>0</v>
      </c>
      <c r="E64" s="118" t="s">
        <v>104</v>
      </c>
      <c r="F64" s="119"/>
      <c r="G64" s="53" t="b">
        <v>1</v>
      </c>
      <c r="H64" s="66"/>
      <c r="I64" s="67"/>
      <c r="J64" s="68"/>
      <c r="K64" s="128" t="s">
        <v>105</v>
      </c>
      <c r="L64" s="129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8" t="s">
        <v>170</v>
      </c>
      <c r="F65" s="119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20" t="s">
        <v>111</v>
      </c>
      <c r="C69" s="120"/>
      <c r="D69" s="76"/>
      <c r="E69" s="76"/>
      <c r="F69" s="122" t="s">
        <v>112</v>
      </c>
      <c r="G69" s="124" t="s">
        <v>113</v>
      </c>
      <c r="H69" s="76"/>
      <c r="I69" s="120" t="s">
        <v>114</v>
      </c>
      <c r="J69" s="120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21"/>
      <c r="C70" s="121"/>
      <c r="D70" s="80"/>
      <c r="E70" s="81"/>
      <c r="F70" s="123"/>
      <c r="G70" s="125"/>
      <c r="H70" s="82"/>
      <c r="I70" s="121"/>
      <c r="J70" s="121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-148.85599999999999</v>
      </c>
      <c r="D72" s="189">
        <v>-152.21799999999999</v>
      </c>
      <c r="E72" s="95" t="s">
        <v>125</v>
      </c>
      <c r="F72" s="55">
        <v>22.9</v>
      </c>
      <c r="G72" s="189">
        <v>21.6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-129.22999999999999</v>
      </c>
      <c r="D73" s="189">
        <v>-135.328</v>
      </c>
      <c r="E73" s="97" t="s">
        <v>130</v>
      </c>
      <c r="F73" s="56">
        <v>21</v>
      </c>
      <c r="G73" s="190">
        <v>32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-204.435</v>
      </c>
      <c r="D74" s="189">
        <v>-205.14500000000001</v>
      </c>
      <c r="E74" s="97" t="s">
        <v>135</v>
      </c>
      <c r="F74" s="57">
        <v>20</v>
      </c>
      <c r="G74" s="191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-108.14700000000001</v>
      </c>
      <c r="D75" s="189">
        <v>-112.95699999999999</v>
      </c>
      <c r="E75" s="97" t="s">
        <v>140</v>
      </c>
      <c r="F75" s="57">
        <v>50</v>
      </c>
      <c r="G75" s="191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29.009</v>
      </c>
      <c r="D76" s="189">
        <v>25.530999999999999</v>
      </c>
      <c r="E76" s="97" t="s">
        <v>145</v>
      </c>
      <c r="F76" s="57">
        <v>50</v>
      </c>
      <c r="G76" s="191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34.33</v>
      </c>
      <c r="D77" s="189">
        <v>29.803000000000001</v>
      </c>
      <c r="E77" s="97" t="s">
        <v>150</v>
      </c>
      <c r="F77" s="57">
        <v>200</v>
      </c>
      <c r="G77" s="191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25.338000000000001</v>
      </c>
      <c r="D78" s="189">
        <v>22.164000000000001</v>
      </c>
      <c r="E78" s="97" t="s">
        <v>155</v>
      </c>
      <c r="F78" s="58"/>
      <c r="G78" s="192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26.260999999999999</v>
      </c>
      <c r="D79" s="189">
        <v>23.041</v>
      </c>
      <c r="E79" s="95" t="s">
        <v>160</v>
      </c>
      <c r="F79" s="55">
        <v>30</v>
      </c>
      <c r="G79" s="189">
        <v>18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1.6699999999999999E-5</v>
      </c>
      <c r="D80" s="193">
        <v>1.6900000000000001E-5</v>
      </c>
      <c r="E80" s="97" t="s">
        <v>165</v>
      </c>
      <c r="F80" s="56">
        <v>13</v>
      </c>
      <c r="G80" s="190">
        <v>75.2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4" t="s">
        <v>169</v>
      </c>
      <c r="C84" s="174"/>
    </row>
    <row r="85" spans="2:16" ht="15" customHeight="1" x14ac:dyDescent="0.25">
      <c r="B85" s="175" t="s">
        <v>182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86" spans="2:16" ht="15" customHeight="1" x14ac:dyDescent="0.25">
      <c r="B86" s="178" t="s">
        <v>178</v>
      </c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80"/>
    </row>
    <row r="87" spans="2:16" ht="15" customHeight="1" x14ac:dyDescent="0.25">
      <c r="B87" s="178" t="s">
        <v>189</v>
      </c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</row>
    <row r="88" spans="2:16" ht="15" customHeight="1" x14ac:dyDescent="0.25">
      <c r="B88" s="178" t="s">
        <v>193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80"/>
    </row>
    <row r="89" spans="2:16" ht="15" customHeight="1" x14ac:dyDescent="0.25">
      <c r="B89" s="178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80"/>
    </row>
    <row r="90" spans="2:16" ht="15" customHeight="1" x14ac:dyDescent="0.25">
      <c r="B90" s="178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80"/>
    </row>
    <row r="91" spans="2:16" ht="15" customHeight="1" x14ac:dyDescent="0.25">
      <c r="B91" s="178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80"/>
    </row>
    <row r="92" spans="2:16" ht="15" customHeight="1" x14ac:dyDescent="0.25">
      <c r="B92" s="178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80"/>
    </row>
    <row r="93" spans="2:16" ht="15" customHeight="1" x14ac:dyDescent="0.25">
      <c r="B93" s="178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80"/>
    </row>
    <row r="94" spans="2:16" ht="15" customHeight="1" x14ac:dyDescent="0.25">
      <c r="B94" s="178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80"/>
    </row>
    <row r="95" spans="2:16" ht="15" customHeight="1" x14ac:dyDescent="0.25">
      <c r="B95" s="178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80"/>
    </row>
    <row r="96" spans="2:16" ht="15" customHeight="1" x14ac:dyDescent="0.25">
      <c r="B96" s="178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80"/>
    </row>
    <row r="97" spans="2:16" ht="15" customHeight="1" x14ac:dyDescent="0.25">
      <c r="B97" s="178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80"/>
    </row>
    <row r="98" spans="2:16" ht="15" customHeight="1" x14ac:dyDescent="0.25">
      <c r="B98" s="178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80"/>
    </row>
    <row r="99" spans="2:16" ht="15" customHeight="1" x14ac:dyDescent="0.25">
      <c r="B99" s="184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2024-03-11T04:14:35Z</dcterms:modified>
</cp:coreProperties>
</file>