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456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K23" i="1"/>
  <c r="G18" i="1" l="1"/>
  <c r="J23" i="1" s="1"/>
  <c r="F18" i="1"/>
  <c r="E18" i="1" l="1"/>
  <c r="J25" i="1" l="1"/>
  <c r="K25" i="1" s="1"/>
  <c r="D18" i="1"/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<sst xmlns="http://schemas.openxmlformats.org/spreadsheetml/2006/main" count="210" uniqueCount="190">
  <si>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</si>
  <si>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</si>
  <si>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</si>
  <si>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</si>
  <si>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</si>
  <si>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</si>
  <si>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</si>
  <si>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</si>
  <si>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</si>
  <si>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</si>
  <si>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</si>
  <si>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</si>
  <si>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</si>
  <si>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</si>
  <si>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</si>
  <si>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</si>
  <si>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</si>
  <si>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</si>
  <si>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</si>
  <si>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</si>
  <si>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</si>
  <si>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</si>
  <si>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</si>
  <si>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</si>
  <si>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</si>
  <si>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</si>
  <si>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</si>
  <si>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</si>
  <si>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</si>
  <si>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</si>
  <si>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</si>
  <si>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</si>
  <si>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</si>
  <si>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</si>
  <si>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</si>
  <si>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</si>
  <si>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</si>
  <si>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</si>
  <si>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</si>
  <si>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</si>
  <si>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</si>
  <si>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</si>
  <si>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</si>
  <si>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</si>
  <si>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</si>
  <si>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</si>
  <si>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</si>
  <si>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</si>
  <si>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</si>
  <si>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</si>
  <si>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</si>
  <si>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</si>
  <si>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/  /  /  /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</si>
  <si>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</si>
  <si>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</si>
  <si>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</si>
  <si>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</si>
  <si>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</si>
  <si>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</si>
  <si>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</si>
  <si>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</si>
  <si>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</si>
  <si>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</si>
  <si>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</si>
  <si>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</si>
  <si>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</si>
  <si>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</si>
  <si>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</si>
  <si>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</si>
  <si>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</si>
  <si>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</si>
  <si>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</si>
  <si>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</si>
  <si>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</si>
  <si>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</si>
  <si>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</si>
  <si>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</si>
  <si>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</si>
  <si>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</si>
  <si>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</si>
  <si>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</si>
  <si>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</si>
  <si>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</si>
  <si>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</si>
  <si>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</si>
  <si>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</si>
  <si>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</si>
  <si>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</si>
  <si>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</si>
  <si>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</si>
  <si>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</si>
  <si>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</si>
  <si>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</si>
  <si>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</si>
  <si>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</si>
  <si>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</si>
  <si>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</si>
  <si>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</si>
  <si>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</si>
  <si>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</si>
  <si>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</si>
  <si>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</si>
  <si>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</si>
  <si>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</si>
  <si>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</si>
  <si>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</si>
  <si>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</si>
  <si>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</si>
  <si>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</si>
  <si>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</si>
  <si>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</si>
  <si>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</si>
  <si>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</si>
  <si>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</si>
  <si>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</si>
  <si>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</si>
  <si>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</si>
  <si>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</si>
  <si>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</si>
  <si>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</si>
  <si>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</si>
  <si>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</si>
  <si>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</si>
  <si>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</si>
  <si>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</si>
  <si>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</si>
  <si>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</si>
  <si>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</si>
  <si>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</si>
  <si>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</si>
  <si>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</si>
  <si>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</si>
  <si>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</si>
  <si>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</si>
  <si>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</si>
  <si>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</si>
  <si>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</si>
  <si>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</si>
  <si>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</si>
  <si>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</si>
  <si>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</si>
  <si>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</si>
  <si>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</si>
  <si>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</si>
  <si>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</si>
  <si>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</si>
  <si>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</si>
  <si>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</si>
  <si>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</si>
  <si>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</si>
  <si>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</si>
  <si>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</si>
  <si>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</si>
  <si>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</si>
  <si>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</si>
  <si>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</si>
  <si>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</si>
  <si>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</si>
  <si>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</si>
  <si>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</si>
  <si>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</si>
  <si>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</si>
  <si>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</si>
  <si>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</si>
  <si>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</si>
  <si>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</si>
  <si>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</si>
  <si>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</si>
  <si>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</si>
  <si>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</si>
  <si>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</si>
  <si>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</si>
  <si>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</si>
  <si>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</si>
  <si>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</si>
  <si>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</si>
  <si>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</si>
  <si>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</si>
  <si>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2) 코끼리 송풍기 &amp; 제습기 전원이 안들어옴</t>
    <phoneticPr fontId="3" type="noConversion"/>
  </si>
  <si>
    <t>BLG</t>
    <phoneticPr fontId="3" type="noConversion"/>
  </si>
  <si>
    <t>NW</t>
    <phoneticPr fontId="3" type="noConversion"/>
  </si>
  <si>
    <t>김부진</t>
    <phoneticPr fontId="3" type="noConversion"/>
  </si>
  <si>
    <t xml:space="preserve">1) 방풍막 분리 </t>
    <phoneticPr fontId="3" type="noConversion"/>
  </si>
  <si>
    <t>/  /  /  /</t>
  </si>
  <si>
    <t>DEEPS</t>
    <phoneticPr fontId="3" type="noConversion"/>
  </si>
  <si>
    <t>NW</t>
    <phoneticPr fontId="3" type="noConversion"/>
  </si>
  <si>
    <t>60s/27k 42s/27k 30s/26k 20s/24k</t>
    <phoneticPr fontId="4" type="noConversion"/>
  </si>
  <si>
    <t>60s/34k 34s/33k 20s/30k</t>
    <phoneticPr fontId="4" type="noConversion"/>
  </si>
  <si>
    <t xml:space="preserve"> 초반 짙은 구름으로 인해 관측 초반 대기 [19:40]시작,  </t>
    <phoneticPr fontId="3" type="noConversion"/>
  </si>
  <si>
    <t xml:space="preserve"> [21:50] 구름으로 중단후대기, [23:00]재개, [23:25] 구름으로 중단후 대기, [23:50]재개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</si>
</sst>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3"/>
      <charset val="129"/>
      <scheme val="minor"/>
    </font>
    <font>
      <sz val="8"/>
      <name val="맑은 고딕"/>
      <family val="2"/>
      <scheme val="minor"/>
    </font>
    <font>
      <sz val="8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177" fontId="4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178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0" borderId="2" xfId="0" applyFont="1" applyBorder="1" applyProtection="1">
      <alignment vertical="center"/>
    </xf>
    <xf numFmtId="0" fontId="40" fillId="4" borderId="1" xfId="0" applyFont="1" applyFill="1" applyBorder="1" applyAlignment="1" applyProtection="1">
      <alignment horizontal="center" vertical="center"/>
    </xf>
    <xf numFmtId="177" fontId="35" fillId="2" borderId="15" xfId="0" applyNumberFormat="1" applyFont="1" applyFill="1" applyBorder="1" applyAlignment="1" applyProtection="1">
      <alignment horizontal="center" vertical="center"/>
      <protection locked="0"/>
    </xf>
    <xf numFmtId="177" fontId="39" fillId="2" borderId="2" xfId="0" applyNumberFormat="1" applyFont="1" applyFill="1" applyBorder="1" applyAlignment="1" applyProtection="1">
      <alignment horizontal="center" vertical="center"/>
      <protection locked="0"/>
    </xf>
    <xf numFmtId="178" fontId="39" fillId="2" borderId="2" xfId="0" applyNumberFormat="1" applyFont="1" applyFill="1" applyBorder="1" applyAlignment="1" applyProtection="1">
      <alignment horizontal="center" vertical="center"/>
      <protection locked="0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0" fontId="39" fillId="0" borderId="5" xfId="0" applyFont="1" applyBorder="1" applyProtection="1">
      <alignment vertical="center"/>
    </xf>
    <xf numFmtId="0" fontId="39" fillId="4" borderId="1" xfId="0" applyFont="1" applyFill="1" applyBorder="1" applyAlignment="1" applyProtection="1">
      <alignment horizontal="center" vertical="center"/>
    </xf>
    <xf numFmtId="0" fontId="42" fillId="11" borderId="50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7" sqref="G7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57">
        <v>45357</v>
      </c>
      <c r="D3" s="158"/>
      <c r="E3" s="1"/>
      <c r="F3" s="1"/>
      <c r="G3" s="1"/>
      <c r="H3" s="1"/>
      <c r="I3" s="1"/>
      <c r="J3" s="1"/>
      <c r="K3" s="61" t="s">
        <v>2</v>
      </c>
      <c r="L3" s="159">
        <f>(P31-(P32+P33))/P31*100</f>
        <v>72.490706319702596</v>
      </c>
      <c r="M3" s="159"/>
      <c r="N3" s="61" t="s">
        <v>3</v>
      </c>
      <c r="O3" s="159">
        <f>(P31-P33)/P31*100</f>
        <v>100</v>
      </c>
      <c r="P3" s="159"/>
    </row>
    <row r="4" spans="2:16" ht="14.25" customHeight="1" x14ac:dyDescent="0.25">
      <c r="B4" s="3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0.74930555555555556</v>
      </c>
      <c r="D9" s="8"/>
      <c r="E9" s="8">
        <v>16</v>
      </c>
      <c r="F9" s="8">
        <v>33</v>
      </c>
      <c r="G9" s="32" t="s">
        <v>180</v>
      </c>
      <c r="H9" s="8">
        <v>1.1000000000000001</v>
      </c>
      <c r="I9" s="32">
        <v>13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25">
      <c r="B10" s="31" t="s">
        <v>22</v>
      </c>
      <c r="C10" s="7">
        <v>0.9375</v>
      </c>
      <c r="D10" s="8"/>
      <c r="E10" s="8">
        <v>14.7</v>
      </c>
      <c r="F10" s="8">
        <v>25</v>
      </c>
      <c r="G10" s="108" t="s">
        <v>185</v>
      </c>
      <c r="H10" s="180">
        <v>1.6</v>
      </c>
      <c r="I10" s="181"/>
      <c r="J10" s="182">
        <f>IF(L10, 1, 0) + IF(M10, 2, 0) + IF(N10, 4, 0) + IF(O10, 8, 0) + IF(P10, 16, 0)</f>
        <v>8</v>
      </c>
      <c r="K10" s="11" t="b">
        <v>0</v>
      </c>
      <c r="L10" s="11" t="b">
        <v>0</v>
      </c>
      <c r="M10" s="11" t="b">
        <v>0</v>
      </c>
      <c r="N10" s="11" t="b">
        <v>0</v>
      </c>
      <c r="O10" s="11" t="b">
        <v>1</v>
      </c>
      <c r="P10" s="11" t="b">
        <v>0</v>
      </c>
    </row>
    <row r="11" spans="2:16" ht="14.25" customHeight="1" thickBot="1" x14ac:dyDescent="0.3">
      <c r="B11" s="12" t="s">
        <v>23</v>
      </c>
      <c r="C11" s="184">
        <v>0.15625</v>
      </c>
      <c r="D11" s="185">
        <v>1.4139999999999999</v>
      </c>
      <c r="E11" s="185">
        <v>13.5</v>
      </c>
      <c r="F11" s="185">
        <v>22</v>
      </c>
      <c r="G11" s="186" t="s">
        <v>180</v>
      </c>
      <c r="H11" s="185">
        <v>1.4</v>
      </c>
      <c r="I11" s="187"/>
      <c r="J11" s="188">
        <f>IF(L11, 1, 0) + IF(M11, 2, 0) + IF(N11, 4, 0) + IF(O11, 8, 0) + IF(P11, 16, 0)</f>
        <v>0</v>
      </c>
      <c r="K11" s="11" t="b">
        <v>1</v>
      </c>
      <c r="L11" s="11" t="b">
        <v>0</v>
      </c>
      <c r="M11" s="11" t="b">
        <v>0</v>
      </c>
      <c r="N11" s="11" t="b">
        <v>0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23.406944444444445</v>
      </c>
      <c r="D12" s="15">
        <f>AVERAGE(D9:D11)</f>
        <v>1.4139999999999999</v>
      </c>
      <c r="E12" s="15">
        <f>AVERAGE(E9:E11)</f>
        <v>14.733333333333334</v>
      </c>
      <c r="F12" s="16">
        <f>AVERAGE(F9:F11)</f>
        <v>26.666666666666668</v>
      </c>
      <c r="G12" s="17"/>
      <c r="H12" s="18">
        <f>AVERAGE(H9:H11)</f>
        <v>1.3666666666666665</v>
      </c>
      <c r="I12" s="19"/>
      <c r="J12" s="20">
        <f>AVERAGE(J9:J11)</f>
        <v>5.333333333333333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184</v>
      </c>
      <c r="F16" s="23" t="s">
        <v>179</v>
      </c>
      <c r="G16" s="23" t="s">
        <v>42</v>
      </c>
      <c r="H16" s="23"/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0.68333333333333324</v>
      </c>
      <c r="D17" s="24">
        <v>0.68611111111111101</v>
      </c>
      <c r="E17" s="24">
        <v>0.81944444444444453</v>
      </c>
      <c r="F17" s="24">
        <v>2.7777777777777776E-2</v>
      </c>
      <c r="G17" s="176">
        <v>0.15625</v>
      </c>
      <c r="H17" s="173"/>
      <c r="I17" s="173"/>
      <c r="J17" s="173"/>
      <c r="K17" s="173"/>
      <c r="L17" s="173"/>
      <c r="M17" s="173"/>
      <c r="N17" s="173"/>
      <c r="O17" s="173"/>
      <c r="P17" s="176">
        <v>0.16944444444444443</v>
      </c>
    </row>
    <row r="18" spans="2:16" ht="14.1" customHeight="1" x14ac:dyDescent="0.25">
      <c r="B18" s="31" t="s">
        <v>45</v>
      </c>
      <c r="C18" s="23">
        <v>2375</v>
      </c>
      <c r="D18" s="23">
        <f>C18+1</f>
        <v>2376</v>
      </c>
      <c r="E18" s="23">
        <f>D19+1</f>
        <v>2381</v>
      </c>
      <c r="F18" s="23">
        <f>E19+1</f>
        <v>2438</v>
      </c>
      <c r="G18" s="23">
        <f>F19+1</f>
        <v>2520</v>
      </c>
      <c r="H18" s="23"/>
      <c r="I18" s="23"/>
      <c r="J18" s="23"/>
      <c r="K18" s="23"/>
      <c r="L18" s="23"/>
      <c r="M18" s="23"/>
      <c r="N18" s="23"/>
      <c r="O18" s="23"/>
      <c r="P18" s="23">
        <f>MAX(C18:O19)+1</f>
        <v>2532</v>
      </c>
    </row>
    <row r="19" spans="2:16" ht="14.1" customHeight="1" thickBot="1" x14ac:dyDescent="0.3">
      <c r="B19" s="12" t="s">
        <v>46</v>
      </c>
      <c r="C19" s="25"/>
      <c r="D19" s="23">
        <v>2380</v>
      </c>
      <c r="E19" s="26">
        <v>2437</v>
      </c>
      <c r="F19" s="26">
        <v>2519</v>
      </c>
      <c r="G19" s="26">
        <v>2531</v>
      </c>
      <c r="H19" s="26"/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5</v>
      </c>
      <c r="E20" s="29">
        <f t="shared" ref="E20:O20" si="0">IF(ISNUMBER(E18),E19-E18+1,"")</f>
        <v>57</v>
      </c>
      <c r="F20" s="29">
        <f t="shared" si="0"/>
        <v>82</v>
      </c>
      <c r="G20" s="29">
        <f t="shared" si="0"/>
        <v>12</v>
      </c>
      <c r="H20" s="29" t="str">
        <f t="shared" si="0"/>
        <v/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8" t="s">
        <v>48</v>
      </c>
      <c r="C22" s="31" t="s">
        <v>21</v>
      </c>
      <c r="D22" s="31" t="s">
        <v>23</v>
      </c>
      <c r="E22" s="31" t="s">
        <v>49</v>
      </c>
      <c r="F22" s="169" t="s">
        <v>50</v>
      </c>
      <c r="G22" s="169"/>
      <c r="H22" s="169"/>
      <c r="I22" s="169"/>
      <c r="J22" s="31" t="s">
        <v>21</v>
      </c>
      <c r="K22" s="31" t="s">
        <v>23</v>
      </c>
      <c r="L22" s="31" t="s">
        <v>49</v>
      </c>
      <c r="M22" s="169" t="s">
        <v>50</v>
      </c>
      <c r="N22" s="169"/>
      <c r="O22" s="169"/>
      <c r="P22" s="169"/>
    </row>
    <row r="23" spans="2:16" ht="13.5" customHeight="1" x14ac:dyDescent="0.25">
      <c r="B23" s="168"/>
      <c r="C23" s="108"/>
      <c r="D23" s="108"/>
      <c r="E23" s="32" t="s">
        <v>51</v>
      </c>
      <c r="F23" s="167" t="s">
        <v>183</v>
      </c>
      <c r="G23" s="167"/>
      <c r="H23" s="167"/>
      <c r="I23" s="167"/>
      <c r="J23" s="32">
        <f>G18+5</f>
        <v>2525</v>
      </c>
      <c r="K23" s="32">
        <f>J23+3</f>
        <v>2528</v>
      </c>
      <c r="L23" s="32" t="s">
        <v>53</v>
      </c>
      <c r="M23" s="167" t="s">
        <v>186</v>
      </c>
      <c r="N23" s="167"/>
      <c r="O23" s="167"/>
      <c r="P23" s="167"/>
    </row>
    <row r="24" spans="2:16" ht="13.5" customHeight="1" x14ac:dyDescent="0.25">
      <c r="B24" s="168"/>
      <c r="C24" s="108"/>
      <c r="D24" s="108"/>
      <c r="E24" s="32" t="s">
        <v>54</v>
      </c>
      <c r="F24" s="167" t="s">
        <v>183</v>
      </c>
      <c r="G24" s="167"/>
      <c r="H24" s="167"/>
      <c r="I24" s="167"/>
      <c r="J24" s="32"/>
      <c r="K24" s="32"/>
      <c r="L24" s="32" t="s">
        <v>55</v>
      </c>
      <c r="M24" s="167" t="s">
        <v>52</v>
      </c>
      <c r="N24" s="167"/>
      <c r="O24" s="167"/>
      <c r="P24" s="167"/>
    </row>
    <row r="25" spans="2:16" ht="13.5" customHeight="1" x14ac:dyDescent="0.25">
      <c r="B25" s="168"/>
      <c r="C25" s="108"/>
      <c r="D25" s="108"/>
      <c r="E25" s="32" t="s">
        <v>55</v>
      </c>
      <c r="F25" s="167" t="s">
        <v>183</v>
      </c>
      <c r="G25" s="167"/>
      <c r="H25" s="167"/>
      <c r="I25" s="167"/>
      <c r="J25" s="32">
        <f>K23+1</f>
        <v>2529</v>
      </c>
      <c r="K25" s="32">
        <f>J25+2</f>
        <v>2531</v>
      </c>
      <c r="L25" s="32" t="s">
        <v>54</v>
      </c>
      <c r="M25" s="167" t="s">
        <v>187</v>
      </c>
      <c r="N25" s="167"/>
      <c r="O25" s="167"/>
      <c r="P25" s="167"/>
    </row>
    <row r="26" spans="2:16" ht="13.5" customHeight="1" x14ac:dyDescent="0.25">
      <c r="B26" s="168"/>
      <c r="C26" s="108"/>
      <c r="D26" s="108"/>
      <c r="E26" s="32" t="s">
        <v>53</v>
      </c>
      <c r="F26" s="167" t="s">
        <v>183</v>
      </c>
      <c r="G26" s="167"/>
      <c r="H26" s="167"/>
      <c r="I26" s="167"/>
      <c r="J26" s="32"/>
      <c r="K26" s="32"/>
      <c r="L26" s="32" t="s">
        <v>51</v>
      </c>
      <c r="M26" s="167" t="s">
        <v>52</v>
      </c>
      <c r="N26" s="167"/>
      <c r="O26" s="167"/>
      <c r="P26" s="16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6" t="s">
        <v>56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57</v>
      </c>
      <c r="D29" s="35" t="s">
        <v>58</v>
      </c>
      <c r="E29" s="35" t="s">
        <v>59</v>
      </c>
      <c r="F29" s="35" t="s">
        <v>60</v>
      </c>
      <c r="G29" s="35" t="s">
        <v>61</v>
      </c>
      <c r="H29" s="35" t="s">
        <v>62</v>
      </c>
      <c r="I29" s="35" t="s">
        <v>63</v>
      </c>
      <c r="J29" s="35" t="s">
        <v>64</v>
      </c>
      <c r="K29" s="35" t="s">
        <v>65</v>
      </c>
      <c r="L29" s="35" t="s">
        <v>66</v>
      </c>
      <c r="M29" s="35" t="s">
        <v>67</v>
      </c>
      <c r="N29" s="35" t="s">
        <v>68</v>
      </c>
      <c r="O29" s="36" t="s">
        <v>69</v>
      </c>
      <c r="P29" s="37" t="s">
        <v>70</v>
      </c>
    </row>
    <row r="30" spans="2:16" ht="14.1" customHeight="1" x14ac:dyDescent="0.25">
      <c r="B30" s="33" t="s">
        <v>176</v>
      </c>
      <c r="C30" s="38">
        <v>0.1173611111111111</v>
      </c>
      <c r="D30" s="39"/>
      <c r="E30" s="39"/>
      <c r="F30" s="39"/>
      <c r="G30" s="39">
        <v>0.24513888888888888</v>
      </c>
      <c r="H30" s="39"/>
      <c r="I30" s="39"/>
      <c r="J30" s="39"/>
      <c r="K30" s="40"/>
      <c r="L30" s="39"/>
      <c r="M30" s="39"/>
      <c r="N30" s="39"/>
      <c r="O30" s="41"/>
      <c r="P30" s="42">
        <f>SUM(C30:J30,L30:N30)</f>
        <v>0.36249999999999999</v>
      </c>
    </row>
    <row r="31" spans="2:16" ht="14.1" customHeight="1" x14ac:dyDescent="0.25">
      <c r="B31" s="33" t="s">
        <v>177</v>
      </c>
      <c r="C31" s="183">
        <v>0.12847222222222224</v>
      </c>
      <c r="D31" s="7"/>
      <c r="E31" s="7"/>
      <c r="F31" s="7"/>
      <c r="G31" s="7">
        <v>0.24513888888888888</v>
      </c>
      <c r="H31" s="7"/>
      <c r="I31" s="7"/>
      <c r="J31" s="7"/>
      <c r="K31" s="7">
        <v>0</v>
      </c>
      <c r="L31" s="7"/>
      <c r="M31" s="7"/>
      <c r="N31" s="7"/>
      <c r="O31" s="43"/>
      <c r="P31" s="42">
        <f>SUM(C31:O31)</f>
        <v>0.37361111111111112</v>
      </c>
    </row>
    <row r="32" spans="2:16" ht="14.1" customHeight="1" x14ac:dyDescent="0.25">
      <c r="B32" s="33" t="s">
        <v>71</v>
      </c>
      <c r="C32" s="44"/>
      <c r="D32" s="45"/>
      <c r="E32" s="45"/>
      <c r="F32" s="45"/>
      <c r="G32" s="45">
        <v>0.10277777777777779</v>
      </c>
      <c r="H32" s="45"/>
      <c r="I32" s="45"/>
      <c r="J32" s="45"/>
      <c r="K32" s="45"/>
      <c r="L32" s="45"/>
      <c r="M32" s="45"/>
      <c r="N32" s="45"/>
      <c r="O32" s="46"/>
      <c r="P32" s="42">
        <f>SUM(C32:O32)</f>
        <v>0.10277777777777779</v>
      </c>
    </row>
    <row r="33" spans="2:16" ht="14.1" customHeight="1" thickBot="1" x14ac:dyDescent="0.3">
      <c r="B33" s="33" t="s">
        <v>72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3" t="s">
        <v>175</v>
      </c>
      <c r="C34" s="104">
        <f>C31-C32-C33</f>
        <v>0.12847222222222224</v>
      </c>
      <c r="D34" s="104">
        <f t="shared" ref="D34:P34" si="1">D31-D32-D33</f>
        <v>0</v>
      </c>
      <c r="E34" s="104">
        <f t="shared" si="1"/>
        <v>0</v>
      </c>
      <c r="F34" s="104">
        <f t="shared" si="1"/>
        <v>0</v>
      </c>
      <c r="G34" s="104">
        <f t="shared" si="1"/>
        <v>0.1423611111111111</v>
      </c>
      <c r="H34" s="104">
        <f t="shared" si="1"/>
        <v>0</v>
      </c>
      <c r="I34" s="104">
        <f t="shared" si="1"/>
        <v>0</v>
      </c>
      <c r="J34" s="104">
        <f t="shared" si="1"/>
        <v>0</v>
      </c>
      <c r="K34" s="104">
        <f t="shared" si="1"/>
        <v>0</v>
      </c>
      <c r="L34" s="104">
        <f t="shared" si="1"/>
        <v>0</v>
      </c>
      <c r="M34" s="104">
        <f t="shared" si="1"/>
        <v>0</v>
      </c>
      <c r="N34" s="104">
        <f t="shared" si="1"/>
        <v>0</v>
      </c>
      <c r="O34" s="104">
        <f t="shared" si="1"/>
        <v>0</v>
      </c>
      <c r="P34" s="105">
        <f t="shared" si="1"/>
        <v>0.27083333333333331</v>
      </c>
    </row>
    <row r="35" spans="2:16" ht="13.5" customHeight="1" x14ac:dyDescent="0.2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ht="18" customHeight="1" x14ac:dyDescent="0.25">
      <c r="B36" s="153" t="s">
        <v>73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</row>
    <row r="37" spans="2:16" ht="18" customHeight="1" x14ac:dyDescent="0.25">
      <c r="B37" s="154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</row>
    <row r="38" spans="2:16" ht="18" customHeight="1" x14ac:dyDescent="0.25">
      <c r="B38" s="154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2:16" ht="18" customHeight="1" x14ac:dyDescent="0.25">
      <c r="B39" s="154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</row>
    <row r="40" spans="2:16" ht="18" customHeight="1" x14ac:dyDescent="0.25">
      <c r="B40" s="154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2:16" ht="18" customHeight="1" x14ac:dyDescent="0.25">
      <c r="B41" s="155"/>
      <c r="C41" s="178"/>
      <c r="D41" s="179"/>
      <c r="E41" s="179"/>
      <c r="F41" s="179"/>
      <c r="G41" s="179"/>
      <c r="H41" s="179"/>
      <c r="I41" s="177"/>
      <c r="J41" s="177"/>
      <c r="K41" s="177"/>
      <c r="L41" s="177"/>
      <c r="M41" s="177"/>
      <c r="N41" s="177"/>
      <c r="O41" s="177"/>
      <c r="P41" s="17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9" t="s">
        <v>74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" customHeight="1" x14ac:dyDescent="0.25">
      <c r="B44" s="152" t="s">
        <v>188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5"/>
    </row>
    <row r="45" spans="2:16" ht="14.1" customHeight="1" x14ac:dyDescent="0.25">
      <c r="B45" s="134" t="s">
        <v>189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6"/>
    </row>
    <row r="46" spans="2:16" ht="14.1" customHeight="1" x14ac:dyDescent="0.25">
      <c r="B46" s="134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6"/>
    </row>
    <row r="47" spans="2:16" ht="14.1" customHeight="1" x14ac:dyDescent="0.25">
      <c r="B47" s="134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6"/>
    </row>
    <row r="48" spans="2:16" ht="14.1" customHeight="1" x14ac:dyDescent="0.25">
      <c r="B48" s="134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6"/>
    </row>
    <row r="49" spans="2:16" ht="14.1" customHeight="1" x14ac:dyDescent="0.25"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/>
    </row>
    <row r="50" spans="2:16" ht="14.1" customHeight="1" x14ac:dyDescent="0.25">
      <c r="B50" s="134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6"/>
    </row>
    <row r="51" spans="2:16" ht="14.1" customHeight="1" x14ac:dyDescent="0.25">
      <c r="B51" s="134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6"/>
    </row>
    <row r="52" spans="2:16" ht="14.1" customHeight="1" thickBot="1" x14ac:dyDescent="0.3">
      <c r="B52" s="137"/>
      <c r="C52" s="138"/>
      <c r="D52" s="135"/>
      <c r="E52" s="135"/>
      <c r="F52" s="135"/>
      <c r="G52" s="138"/>
      <c r="H52" s="138"/>
      <c r="I52" s="138"/>
      <c r="J52" s="138"/>
      <c r="K52" s="138"/>
      <c r="L52" s="138"/>
      <c r="M52" s="138"/>
      <c r="N52" s="138"/>
      <c r="O52" s="138"/>
      <c r="P52" s="139"/>
    </row>
    <row r="53" spans="2:16" ht="14.1" customHeight="1" thickTop="1" thickBot="1" x14ac:dyDescent="0.3">
      <c r="B53" s="140" t="s">
        <v>174</v>
      </c>
      <c r="C53" s="141"/>
      <c r="D53" s="107"/>
      <c r="E53" s="107">
        <v>1.62</v>
      </c>
      <c r="F53" s="107">
        <v>1.23</v>
      </c>
      <c r="G53" s="144"/>
      <c r="H53" s="141"/>
      <c r="I53" s="141"/>
      <c r="J53" s="141"/>
      <c r="K53" s="141"/>
      <c r="L53" s="141"/>
      <c r="M53" s="141"/>
      <c r="N53" s="141"/>
      <c r="O53" s="141"/>
      <c r="P53" s="145"/>
    </row>
    <row r="54" spans="2:16" ht="14.1" customHeight="1" thickTop="1" thickBot="1" x14ac:dyDescent="0.3">
      <c r="B54" s="142" t="s">
        <v>173</v>
      </c>
      <c r="C54" s="143"/>
      <c r="D54" s="143"/>
      <c r="E54" s="143"/>
      <c r="F54" s="189">
        <v>566</v>
      </c>
      <c r="G54" s="146"/>
      <c r="H54" s="147"/>
      <c r="I54" s="147"/>
      <c r="J54" s="147"/>
      <c r="K54" s="147"/>
      <c r="L54" s="147"/>
      <c r="M54" s="147"/>
      <c r="N54" s="147"/>
      <c r="O54" s="147"/>
      <c r="P54" s="148"/>
    </row>
    <row r="55" spans="2:16" ht="13.5" customHeight="1" thickTop="1" x14ac:dyDescent="0.25"/>
    <row r="56" spans="2:16" ht="17.25" customHeight="1" x14ac:dyDescent="0.25">
      <c r="B56" s="121" t="s">
        <v>75</v>
      </c>
      <c r="C56" s="12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22" t="s">
        <v>76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4"/>
      <c r="N57" s="125" t="s">
        <v>77</v>
      </c>
      <c r="O57" s="123"/>
      <c r="P57" s="126"/>
    </row>
    <row r="58" spans="2:16" ht="17.100000000000001" customHeight="1" x14ac:dyDescent="0.25">
      <c r="B58" s="127" t="s">
        <v>78</v>
      </c>
      <c r="C58" s="128"/>
      <c r="D58" s="129"/>
      <c r="E58" s="127" t="s">
        <v>79</v>
      </c>
      <c r="F58" s="128"/>
      <c r="G58" s="129"/>
      <c r="H58" s="128" t="s">
        <v>80</v>
      </c>
      <c r="I58" s="128"/>
      <c r="J58" s="128"/>
      <c r="K58" s="130" t="s">
        <v>81</v>
      </c>
      <c r="L58" s="128"/>
      <c r="M58" s="131"/>
      <c r="N58" s="132"/>
      <c r="O58" s="128"/>
      <c r="P58" s="133"/>
    </row>
    <row r="59" spans="2:16" ht="20.100000000000001" customHeight="1" x14ac:dyDescent="0.25">
      <c r="B59" s="109" t="s">
        <v>82</v>
      </c>
      <c r="C59" s="110"/>
      <c r="D59" s="53" t="b">
        <v>1</v>
      </c>
      <c r="E59" s="109" t="s">
        <v>83</v>
      </c>
      <c r="F59" s="110"/>
      <c r="G59" s="53" t="b">
        <v>1</v>
      </c>
      <c r="H59" s="117" t="s">
        <v>84</v>
      </c>
      <c r="I59" s="110"/>
      <c r="J59" s="53" t="b">
        <v>1</v>
      </c>
      <c r="K59" s="117" t="s">
        <v>85</v>
      </c>
      <c r="L59" s="110"/>
      <c r="M59" s="53" t="b">
        <v>1</v>
      </c>
      <c r="N59" s="118" t="s">
        <v>86</v>
      </c>
      <c r="O59" s="110"/>
      <c r="P59" s="53" t="b">
        <v>1</v>
      </c>
    </row>
    <row r="60" spans="2:16" ht="20.100000000000001" customHeight="1" x14ac:dyDescent="0.25">
      <c r="B60" s="109" t="s">
        <v>87</v>
      </c>
      <c r="C60" s="110"/>
      <c r="D60" s="53" t="b">
        <v>1</v>
      </c>
      <c r="E60" s="109" t="s">
        <v>88</v>
      </c>
      <c r="F60" s="110"/>
      <c r="G60" s="53" t="b">
        <v>1</v>
      </c>
      <c r="H60" s="117" t="s">
        <v>89</v>
      </c>
      <c r="I60" s="110"/>
      <c r="J60" s="53" t="b">
        <v>1</v>
      </c>
      <c r="K60" s="117" t="s">
        <v>90</v>
      </c>
      <c r="L60" s="110"/>
      <c r="M60" s="53" t="b">
        <v>1</v>
      </c>
      <c r="N60" s="118" t="s">
        <v>91</v>
      </c>
      <c r="O60" s="110"/>
      <c r="P60" s="53" t="b">
        <v>1</v>
      </c>
    </row>
    <row r="61" spans="2:16" ht="20.100000000000001" customHeight="1" x14ac:dyDescent="0.25">
      <c r="B61" s="109" t="s">
        <v>92</v>
      </c>
      <c r="C61" s="110"/>
      <c r="D61" s="53" t="b">
        <v>1</v>
      </c>
      <c r="E61" s="109" t="s">
        <v>93</v>
      </c>
      <c r="F61" s="110"/>
      <c r="G61" s="53" t="b">
        <v>1</v>
      </c>
      <c r="H61" s="117" t="s">
        <v>94</v>
      </c>
      <c r="I61" s="110"/>
      <c r="J61" s="53" t="b">
        <v>1</v>
      </c>
      <c r="K61" s="117" t="s">
        <v>95</v>
      </c>
      <c r="L61" s="110"/>
      <c r="M61" s="53" t="b">
        <v>1</v>
      </c>
      <c r="N61" s="118" t="s">
        <v>96</v>
      </c>
      <c r="O61" s="110"/>
      <c r="P61" s="53" t="b">
        <v>1</v>
      </c>
    </row>
    <row r="62" spans="2:16" ht="20.100000000000001" customHeight="1" x14ac:dyDescent="0.25">
      <c r="B62" s="117" t="s">
        <v>94</v>
      </c>
      <c r="C62" s="110"/>
      <c r="D62" s="53" t="b">
        <v>1</v>
      </c>
      <c r="E62" s="109" t="s">
        <v>97</v>
      </c>
      <c r="F62" s="110"/>
      <c r="G62" s="53" t="b">
        <v>1</v>
      </c>
      <c r="H62" s="117" t="s">
        <v>98</v>
      </c>
      <c r="I62" s="110"/>
      <c r="J62" s="53" t="b">
        <v>0</v>
      </c>
      <c r="K62" s="117" t="s">
        <v>99</v>
      </c>
      <c r="L62" s="110"/>
      <c r="M62" s="53" t="b">
        <v>1</v>
      </c>
      <c r="N62" s="118" t="s">
        <v>89</v>
      </c>
      <c r="O62" s="110"/>
      <c r="P62" s="53" t="b">
        <v>1</v>
      </c>
    </row>
    <row r="63" spans="2:16" ht="20.100000000000001" customHeight="1" x14ac:dyDescent="0.25">
      <c r="B63" s="117" t="s">
        <v>100</v>
      </c>
      <c r="C63" s="110"/>
      <c r="D63" s="53" t="b">
        <v>1</v>
      </c>
      <c r="E63" s="109" t="s">
        <v>101</v>
      </c>
      <c r="F63" s="110"/>
      <c r="G63" s="53" t="b">
        <v>1</v>
      </c>
      <c r="H63" s="63"/>
      <c r="I63" s="64"/>
      <c r="J63" s="65"/>
      <c r="K63" s="117" t="s">
        <v>102</v>
      </c>
      <c r="L63" s="110"/>
      <c r="M63" s="53" t="b">
        <v>1</v>
      </c>
      <c r="N63" s="118" t="s">
        <v>172</v>
      </c>
      <c r="O63" s="110"/>
      <c r="P63" s="53" t="b">
        <v>1</v>
      </c>
    </row>
    <row r="64" spans="2:16" ht="20.100000000000001" customHeight="1" x14ac:dyDescent="0.25">
      <c r="B64" s="117" t="s">
        <v>103</v>
      </c>
      <c r="C64" s="110"/>
      <c r="D64" s="53" t="b">
        <v>0</v>
      </c>
      <c r="E64" s="109" t="s">
        <v>104</v>
      </c>
      <c r="F64" s="110"/>
      <c r="G64" s="53" t="b">
        <v>1</v>
      </c>
      <c r="H64" s="66"/>
      <c r="I64" s="67"/>
      <c r="J64" s="68"/>
      <c r="K64" s="119" t="s">
        <v>105</v>
      </c>
      <c r="L64" s="120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09" t="s">
        <v>170</v>
      </c>
      <c r="F65" s="110"/>
      <c r="G65" s="53" t="b">
        <v>1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11" t="s">
        <v>111</v>
      </c>
      <c r="C69" s="111"/>
      <c r="D69" s="76"/>
      <c r="E69" s="76"/>
      <c r="F69" s="113" t="s">
        <v>112</v>
      </c>
      <c r="G69" s="115" t="s">
        <v>113</v>
      </c>
      <c r="H69" s="76"/>
      <c r="I69" s="111" t="s">
        <v>114</v>
      </c>
      <c r="J69" s="111"/>
      <c r="K69" s="76"/>
      <c r="L69" s="77" t="s">
        <v>106</v>
      </c>
      <c r="M69" s="78" t="s">
        <v>107</v>
      </c>
      <c r="N69" s="78" t="s">
        <v>108</v>
      </c>
      <c r="O69" s="78" t="s">
        <v>109</v>
      </c>
      <c r="P69" s="79" t="s">
        <v>110</v>
      </c>
    </row>
    <row r="70" spans="2:17" ht="9.9499999999999993" customHeight="1" thickBot="1" x14ac:dyDescent="0.25">
      <c r="B70" s="112"/>
      <c r="C70" s="112"/>
      <c r="D70" s="80"/>
      <c r="E70" s="81"/>
      <c r="F70" s="114"/>
      <c r="G70" s="116"/>
      <c r="H70" s="82"/>
      <c r="I70" s="112"/>
      <c r="J70" s="112"/>
      <c r="K70" s="76"/>
      <c r="L70" s="83" t="s">
        <v>115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116</v>
      </c>
      <c r="C71" s="87" t="s">
        <v>117</v>
      </c>
      <c r="D71" s="88" t="s">
        <v>118</v>
      </c>
      <c r="E71" s="89" t="s">
        <v>119</v>
      </c>
      <c r="F71" s="87" t="s">
        <v>117</v>
      </c>
      <c r="G71" s="90" t="s">
        <v>118</v>
      </c>
      <c r="H71" s="91"/>
      <c r="I71" s="92" t="s">
        <v>120</v>
      </c>
      <c r="J71" s="54">
        <v>0</v>
      </c>
      <c r="K71" s="93" t="s">
        <v>121</v>
      </c>
      <c r="L71" s="54">
        <v>0</v>
      </c>
      <c r="M71" s="92" t="s">
        <v>122</v>
      </c>
      <c r="N71" s="54">
        <v>0</v>
      </c>
      <c r="O71" s="94" t="s">
        <v>123</v>
      </c>
      <c r="P71" s="54">
        <v>0</v>
      </c>
      <c r="Q71" s="102"/>
    </row>
    <row r="72" spans="2:17" ht="20.100000000000001" customHeight="1" x14ac:dyDescent="0.25">
      <c r="B72" s="95" t="s">
        <v>124</v>
      </c>
      <c r="C72" s="55">
        <v>-151.01</v>
      </c>
      <c r="D72" s="55">
        <v>-152.898</v>
      </c>
      <c r="E72" s="95" t="s">
        <v>125</v>
      </c>
      <c r="F72" s="55">
        <v>21.4</v>
      </c>
      <c r="G72" s="55">
        <v>20.2</v>
      </c>
      <c r="H72" s="96"/>
      <c r="I72" s="92" t="s">
        <v>126</v>
      </c>
      <c r="J72" s="54">
        <v>0</v>
      </c>
      <c r="K72" s="93" t="s">
        <v>127</v>
      </c>
      <c r="L72" s="54">
        <v>0</v>
      </c>
      <c r="M72" s="93" t="s">
        <v>128</v>
      </c>
      <c r="N72" s="54">
        <v>0</v>
      </c>
      <c r="O72" s="76"/>
      <c r="P72" s="76"/>
      <c r="Q72" s="102">
        <v>0</v>
      </c>
    </row>
    <row r="73" spans="2:17" ht="20.100000000000001" customHeight="1" x14ac:dyDescent="0.25">
      <c r="B73" s="95" t="s">
        <v>129</v>
      </c>
      <c r="C73" s="55">
        <v>-132.12200000000001</v>
      </c>
      <c r="D73" s="55">
        <v>-136.49799999999999</v>
      </c>
      <c r="E73" s="97" t="s">
        <v>130</v>
      </c>
      <c r="F73" s="56">
        <v>20</v>
      </c>
      <c r="G73" s="56">
        <v>10</v>
      </c>
      <c r="H73" s="96"/>
      <c r="I73" s="92" t="s">
        <v>131</v>
      </c>
      <c r="J73" s="54">
        <v>0</v>
      </c>
      <c r="K73" s="93" t="s">
        <v>132</v>
      </c>
      <c r="L73" s="54">
        <v>0</v>
      </c>
      <c r="M73" s="93" t="s">
        <v>133</v>
      </c>
      <c r="N73" s="54">
        <v>0</v>
      </c>
      <c r="O73" s="76"/>
      <c r="P73" s="101"/>
      <c r="Q73" s="102">
        <v>1</v>
      </c>
    </row>
    <row r="74" spans="2:17" ht="20.100000000000001" customHeight="1" x14ac:dyDescent="0.25">
      <c r="B74" s="95" t="s">
        <v>134</v>
      </c>
      <c r="C74" s="55">
        <v>-204.69200000000001</v>
      </c>
      <c r="D74" s="55">
        <v>-205.13200000000001</v>
      </c>
      <c r="E74" s="97" t="s">
        <v>135</v>
      </c>
      <c r="F74" s="57">
        <v>20</v>
      </c>
      <c r="G74" s="57">
        <v>20</v>
      </c>
      <c r="H74" s="96"/>
      <c r="I74" s="92" t="s">
        <v>136</v>
      </c>
      <c r="J74" s="54">
        <v>4</v>
      </c>
      <c r="K74" s="93" t="s">
        <v>137</v>
      </c>
      <c r="L74" s="54">
        <v>0</v>
      </c>
      <c r="M74" s="92" t="s">
        <v>138</v>
      </c>
      <c r="N74" s="54">
        <v>0</v>
      </c>
      <c r="O74" s="76"/>
      <c r="P74" s="76"/>
      <c r="Q74" s="102">
        <v>2</v>
      </c>
    </row>
    <row r="75" spans="2:17" ht="20.100000000000001" customHeight="1" x14ac:dyDescent="0.2">
      <c r="B75" s="95" t="s">
        <v>139</v>
      </c>
      <c r="C75" s="55">
        <v>-111.71599999999999</v>
      </c>
      <c r="D75" s="55">
        <v>-113.203</v>
      </c>
      <c r="E75" s="97" t="s">
        <v>140</v>
      </c>
      <c r="F75" s="57">
        <v>50</v>
      </c>
      <c r="G75" s="57">
        <v>50</v>
      </c>
      <c r="H75" s="98"/>
      <c r="I75" s="92" t="s">
        <v>141</v>
      </c>
      <c r="J75" s="54">
        <v>0</v>
      </c>
      <c r="K75" s="93" t="s">
        <v>142</v>
      </c>
      <c r="L75" s="54">
        <v>0</v>
      </c>
      <c r="M75" s="92" t="s">
        <v>143</v>
      </c>
      <c r="N75" s="54">
        <v>0</v>
      </c>
      <c r="O75" s="76"/>
      <c r="P75" s="76"/>
      <c r="Q75" s="102">
        <v>4</v>
      </c>
    </row>
    <row r="76" spans="2:17" ht="20.100000000000001" customHeight="1" x14ac:dyDescent="0.2">
      <c r="B76" s="95" t="s">
        <v>144</v>
      </c>
      <c r="C76" s="55">
        <v>26.686</v>
      </c>
      <c r="D76" s="55">
        <v>24.433</v>
      </c>
      <c r="E76" s="97" t="s">
        <v>145</v>
      </c>
      <c r="F76" s="57">
        <v>50</v>
      </c>
      <c r="G76" s="57">
        <v>50</v>
      </c>
      <c r="H76" s="98"/>
      <c r="I76" s="92" t="s">
        <v>146</v>
      </c>
      <c r="J76" s="54">
        <v>0</v>
      </c>
      <c r="K76" s="92" t="s">
        <v>147</v>
      </c>
      <c r="L76" s="54">
        <v>0</v>
      </c>
      <c r="M76" s="93" t="s">
        <v>148</v>
      </c>
      <c r="N76" s="54">
        <v>0</v>
      </c>
      <c r="O76" s="76"/>
      <c r="P76" s="76"/>
    </row>
    <row r="77" spans="2:17" ht="20.100000000000001" customHeight="1" x14ac:dyDescent="0.25">
      <c r="B77" s="95" t="s">
        <v>149</v>
      </c>
      <c r="C77" s="55">
        <v>31.702000000000002</v>
      </c>
      <c r="D77" s="55">
        <v>28.556000000000001</v>
      </c>
      <c r="E77" s="97" t="s">
        <v>150</v>
      </c>
      <c r="F77" s="57">
        <v>200</v>
      </c>
      <c r="G77" s="57">
        <v>200</v>
      </c>
      <c r="H77" s="96"/>
      <c r="I77" s="92" t="s">
        <v>151</v>
      </c>
      <c r="J77" s="54">
        <v>0</v>
      </c>
      <c r="K77" s="92" t="s">
        <v>152</v>
      </c>
      <c r="L77" s="54">
        <v>0</v>
      </c>
      <c r="M77" s="93" t="s">
        <v>153</v>
      </c>
      <c r="N77" s="54">
        <v>0</v>
      </c>
      <c r="O77" s="76"/>
      <c r="P77" s="76"/>
    </row>
    <row r="78" spans="2:17" ht="20.100000000000001" customHeight="1" x14ac:dyDescent="0.25">
      <c r="B78" s="95" t="s">
        <v>154</v>
      </c>
      <c r="C78" s="55">
        <v>23.04</v>
      </c>
      <c r="D78" s="55">
        <v>21.119</v>
      </c>
      <c r="E78" s="97" t="s">
        <v>155</v>
      </c>
      <c r="F78" s="58"/>
      <c r="G78" s="58"/>
      <c r="H78" s="96"/>
      <c r="I78" s="93" t="s">
        <v>156</v>
      </c>
      <c r="J78" s="54">
        <v>0</v>
      </c>
      <c r="K78" s="92" t="s">
        <v>157</v>
      </c>
      <c r="L78" s="54">
        <v>0</v>
      </c>
      <c r="M78" s="99" t="s">
        <v>158</v>
      </c>
      <c r="N78" s="54">
        <v>0</v>
      </c>
      <c r="O78" s="76"/>
      <c r="P78" s="76"/>
    </row>
    <row r="79" spans="2:17" ht="20.100000000000001" customHeight="1" x14ac:dyDescent="0.25">
      <c r="B79" s="95" t="s">
        <v>159</v>
      </c>
      <c r="C79" s="55">
        <v>23.998000000000001</v>
      </c>
      <c r="D79" s="55">
        <v>21.998000000000001</v>
      </c>
      <c r="E79" s="95" t="s">
        <v>160</v>
      </c>
      <c r="F79" s="55">
        <v>23.7</v>
      </c>
      <c r="G79" s="55">
        <v>14</v>
      </c>
      <c r="H79" s="96"/>
      <c r="I79" s="93" t="s">
        <v>161</v>
      </c>
      <c r="J79" s="54">
        <v>0</v>
      </c>
      <c r="K79" s="93" t="s">
        <v>162</v>
      </c>
      <c r="L79" s="54">
        <v>0</v>
      </c>
      <c r="M79" s="93" t="s">
        <v>163</v>
      </c>
      <c r="N79" s="54">
        <v>0</v>
      </c>
      <c r="O79" s="75"/>
      <c r="P79" s="75"/>
    </row>
    <row r="80" spans="2:17" ht="20.100000000000001" customHeight="1" x14ac:dyDescent="0.25">
      <c r="B80" s="100" t="s">
        <v>164</v>
      </c>
      <c r="C80" s="59">
        <v>1.6200000000000001E-5</v>
      </c>
      <c r="D80" s="59">
        <v>1.6399999999999999E-5</v>
      </c>
      <c r="E80" s="97" t="s">
        <v>165</v>
      </c>
      <c r="F80" s="56">
        <v>23.8</v>
      </c>
      <c r="G80" s="56">
        <v>21.9</v>
      </c>
      <c r="H80" s="96"/>
      <c r="I80" s="93" t="s">
        <v>166</v>
      </c>
      <c r="J80" s="54">
        <v>0</v>
      </c>
      <c r="K80" s="92" t="s">
        <v>167</v>
      </c>
      <c r="L80" s="54">
        <v>0</v>
      </c>
      <c r="M80" s="93" t="s">
        <v>168</v>
      </c>
      <c r="N80" s="54">
        <v>0</v>
      </c>
      <c r="O80" s="19"/>
      <c r="P80" s="19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0" t="s">
        <v>169</v>
      </c>
      <c r="C84" s="160"/>
    </row>
    <row r="85" spans="2:16" ht="15" customHeight="1" x14ac:dyDescent="0.25">
      <c r="B85" s="161" t="s">
        <v>182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25">
      <c r="B86" s="164" t="s">
        <v>178</v>
      </c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25"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2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2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2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2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2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2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2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2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2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2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2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2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showInputMessage="1" showErrorMessage="1" prompt="0 - 정상_x000a_1 - 경정비 (15분 이하)_x000a_2 - 중정비 (15분 초과)_x000a_4 - 고장" sqref="J71:J80 L71:L80 N71:N80 P71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2024-03-07T04:16:49Z</dcterms:modified>
</cp:coreProperties>
</file>