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K23" i="1"/>
  <c r="G18" i="1" l="1"/>
  <c r="J23" i="1" s="1"/>
  <c r="F18" i="1"/>
  <c r="E18" i="1" l="1"/>
  <c r="J25" i="1" l="1"/>
  <c r="K25" i="1" s="1"/>
  <c r="D18" i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<sst xmlns="http://schemas.openxmlformats.org/spreadsheetml/2006/main" count="210" uniqueCount="190">
  <si>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</si>
  <si>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</si>
  <si>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</si>
  <si>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</si>
  <si>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</si>
  <si>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</si>
  <si>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</si>
  <si>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</si>
  <si>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</si>
  <si>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</si>
  <si>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</si>
  <si>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</si>
  <si>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</si>
  <si>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</si>
  <si>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</si>
  <si>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</si>
  <si>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</si>
  <si>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</si>
  <si>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</si>
  <si>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</si>
  <si>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</si>
  <si>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</si>
  <si>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</si>
  <si>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</si>
  <si>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</si>
  <si>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</si>
  <si>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</si>
  <si>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</si>
  <si>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</si>
  <si>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</si>
  <si>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</si>
  <si>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</si>
  <si>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</si>
  <si>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</si>
  <si>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</si>
  <si>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</si>
  <si>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</si>
  <si>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</si>
  <si>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</si>
  <si>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</si>
  <si>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</si>
  <si>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</si>
  <si>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</si>
  <si>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</si>
  <si>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</si>
  <si>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</si>
  <si>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</si>
  <si>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</si>
  <si>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</si>
  <si>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</si>
  <si>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</si>
  <si>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</si>
  <si>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</si>
  <si>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</si>
  <si>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</si>
  <si>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</si>
  <si>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</si>
  <si>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</si>
  <si>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</si>
  <si>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</si>
  <si>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</si>
  <si>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</si>
  <si>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</si>
  <si>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</si>
  <si>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</si>
  <si>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</si>
  <si>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</si>
  <si>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</si>
  <si>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</si>
  <si>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</si>
  <si>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</si>
  <si>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</si>
  <si>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</si>
  <si>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</si>
  <si>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</si>
  <si>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</si>
  <si>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</si>
  <si>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</si>
  <si>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</si>
  <si>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</si>
  <si>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</si>
  <si>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</si>
  <si>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</si>
  <si>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</si>
  <si>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</si>
  <si>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</si>
  <si>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</si>
  <si>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</si>
  <si>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</si>
  <si>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</si>
  <si>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</si>
  <si>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</si>
  <si>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</si>
  <si>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</si>
  <si>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</si>
  <si>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</si>
  <si>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</si>
  <si>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</si>
  <si>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</si>
  <si>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</si>
  <si>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</si>
  <si>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</si>
  <si>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</si>
  <si>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</si>
  <si>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</si>
  <si>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</si>
  <si>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</si>
  <si>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</si>
  <si>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</si>
  <si>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</si>
  <si>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</si>
  <si>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</si>
  <si>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</si>
  <si>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</si>
  <si>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</si>
  <si>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</si>
  <si>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</si>
  <si>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</si>
  <si>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</si>
  <si>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</si>
  <si>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</si>
  <si>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</si>
  <si>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</si>
  <si>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</si>
  <si>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</si>
  <si>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</si>
  <si>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</si>
  <si>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</si>
  <si>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</si>
  <si>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</si>
  <si>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</si>
  <si>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</si>
  <si>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</si>
  <si>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</si>
  <si>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</si>
  <si>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</si>
  <si>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</si>
  <si>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</si>
  <si>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</si>
  <si>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</si>
  <si>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</si>
  <si>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</si>
  <si>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</si>
  <si>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</si>
  <si>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</si>
  <si>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</si>
  <si>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</si>
  <si>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</si>
  <si>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</si>
  <si>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</si>
  <si>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</si>
  <si>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</si>
  <si>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</si>
  <si>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</si>
  <si>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</si>
  <si>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</si>
  <si>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</si>
  <si>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</si>
  <si>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</si>
  <si>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</si>
  <si>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</si>
  <si>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</si>
  <si>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</si>
  <si>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</si>
  <si>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</si>
  <si>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</si>
  <si>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</si>
  <si>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</si>
  <si>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</si>
  <si>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</si>
  <si>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</si>
  <si>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</si>
  <si>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</si>
  <si>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</si>
  <si>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</si>
  <si>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</si>
  <si>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</si>
  <si>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</si>
  <si>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</si>
  <si>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</si>
  <si>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NW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</si>
  <si>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</si>
  <si>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</si>
  <si>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</si>
  <si>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DEEPS</t>
    <phoneticPr fontId="3" type="noConversion"/>
  </si>
  <si>
    <t>NW</t>
    <phoneticPr fontId="3" type="noConversion"/>
  </si>
  <si>
    <t>60s/27k 42s/27k 30s/26k 20s/24k</t>
    <phoneticPr fontId="4" type="noConversion"/>
  </si>
  <si>
    <t>60s/34k 34s/33k 20s/30k</t>
    <phoneticPr fontId="4" type="noConversion"/>
  </si>
  <si>
    <t xml:space="preserve"> 초반 짙은 구름으로 인해 관측 초반 대기 [19:40]시작,  </t>
    <phoneticPr fontId="3" type="noConversion"/>
  </si>
  <si>
    <t xml:space="preserve"> [21:50] 구름으로 중단후대기, [23:00]재개, [23:25] 구름으로 중단후 대기, [23:50]재개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</si>
</sst>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0" fontId="40" fillId="4" borderId="1" xfId="0" applyFont="1" applyFill="1" applyBorder="1" applyAlignment="1" applyProtection="1">
      <alignment horizontal="center"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177" fontId="39" fillId="2" borderId="2" xfId="0" applyNumberFormat="1" applyFont="1" applyFill="1" applyBorder="1" applyAlignment="1" applyProtection="1">
      <alignment horizontal="center" vertical="center"/>
      <protection locked="0"/>
    </xf>
    <xf numFmtId="178" fontId="39" fillId="2" borderId="2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0" borderId="5" xfId="0" applyFont="1" applyBorder="1" applyProtection="1">
      <alignment vertical="center"/>
    </xf>
    <xf numFmtId="0" fontId="39" fillId="4" borderId="1" xfId="0" applyFont="1" applyFill="1" applyBorder="1" applyAlignment="1" applyProtection="1">
      <alignment horizontal="center" vertical="center"/>
    </xf>
    <xf numFmtId="0" fontId="42" fillId="11" borderId="50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" sqref="G7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57">
        <v>45357</v>
      </c>
      <c r="D3" s="158"/>
      <c r="E3" s="1"/>
      <c r="F3" s="1"/>
      <c r="G3" s="1"/>
      <c r="H3" s="1"/>
      <c r="I3" s="1"/>
      <c r="J3" s="1"/>
      <c r="K3" s="61" t="s">
        <v>2</v>
      </c>
      <c r="L3" s="159">
        <f>(P31-(P32+P33))/P31*100</f>
        <v>72.490706319702596</v>
      </c>
      <c r="M3" s="159"/>
      <c r="N3" s="61" t="s">
        <v>3</v>
      </c>
      <c r="O3" s="159">
        <f>(P31-P33)/P31*100</f>
        <v>100</v>
      </c>
      <c r="P3" s="159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0.74930555555555556</v>
      </c>
      <c r="D9" s="8"/>
      <c r="E9" s="8">
        <v>16</v>
      </c>
      <c r="F9" s="8">
        <v>33</v>
      </c>
      <c r="G9" s="32" t="s">
        <v>180</v>
      </c>
      <c r="H9" s="8">
        <v>1.1000000000000001</v>
      </c>
      <c r="I9" s="32">
        <v>13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/>
      <c r="E10" s="8">
        <v>14.7</v>
      </c>
      <c r="F10" s="8">
        <v>25</v>
      </c>
      <c r="G10" s="108" t="s">
        <v>185</v>
      </c>
      <c r="H10" s="180">
        <v>1.6</v>
      </c>
      <c r="I10" s="181"/>
      <c r="J10" s="182">
        <f>IF(L10, 1, 0) + IF(M10, 2, 0) + IF(N10, 4, 0) + IF(O10, 8, 0) + IF(P10, 16, 0)</f>
        <v>8</v>
      </c>
      <c r="K10" s="11" t="b">
        <v>0</v>
      </c>
      <c r="L10" s="11" t="b">
        <v>0</v>
      </c>
      <c r="M10" s="11" t="b">
        <v>0</v>
      </c>
      <c r="N10" s="11" t="b">
        <v>0</v>
      </c>
      <c r="O10" s="11" t="b">
        <v>1</v>
      </c>
      <c r="P10" s="11" t="b">
        <v>0</v>
      </c>
    </row>
    <row r="11" spans="2:16" ht="14.25" customHeight="1" thickBot="1" x14ac:dyDescent="0.3">
      <c r="B11" s="12" t="s">
        <v>23</v>
      </c>
      <c r="C11" s="184">
        <v>0.15625</v>
      </c>
      <c r="D11" s="185">
        <v>1.4139999999999999</v>
      </c>
      <c r="E11" s="185">
        <v>13.5</v>
      </c>
      <c r="F11" s="185">
        <v>22</v>
      </c>
      <c r="G11" s="186" t="s">
        <v>180</v>
      </c>
      <c r="H11" s="185">
        <v>1.4</v>
      </c>
      <c r="I11" s="187"/>
      <c r="J11" s="188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23.406944444444445</v>
      </c>
      <c r="D12" s="15">
        <f>AVERAGE(D9:D11)</f>
        <v>1.4139999999999999</v>
      </c>
      <c r="E12" s="15">
        <f>AVERAGE(E9:E11)</f>
        <v>14.733333333333334</v>
      </c>
      <c r="F12" s="16">
        <f>AVERAGE(F9:F11)</f>
        <v>26.666666666666668</v>
      </c>
      <c r="G12" s="17"/>
      <c r="H12" s="18">
        <f>AVERAGE(H9:H11)</f>
        <v>1.3666666666666665</v>
      </c>
      <c r="I12" s="19"/>
      <c r="J12" s="20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184</v>
      </c>
      <c r="F16" s="23" t="s">
        <v>179</v>
      </c>
      <c r="G16" s="23" t="s">
        <v>42</v>
      </c>
      <c r="H16" s="23"/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0.68333333333333324</v>
      </c>
      <c r="D17" s="24">
        <v>0.68611111111111101</v>
      </c>
      <c r="E17" s="24">
        <v>0.81944444444444453</v>
      </c>
      <c r="F17" s="24">
        <v>2.7777777777777776E-2</v>
      </c>
      <c r="G17" s="176">
        <v>0.15625</v>
      </c>
      <c r="H17" s="173"/>
      <c r="I17" s="173"/>
      <c r="J17" s="173"/>
      <c r="K17" s="173"/>
      <c r="L17" s="173"/>
      <c r="M17" s="173"/>
      <c r="N17" s="173"/>
      <c r="O17" s="173"/>
      <c r="P17" s="176">
        <v>0.16944444444444443</v>
      </c>
    </row>
    <row r="18" spans="2:16" ht="14.1" customHeight="1" x14ac:dyDescent="0.25">
      <c r="B18" s="31" t="s">
        <v>45</v>
      </c>
      <c r="C18" s="23">
        <v>2375</v>
      </c>
      <c r="D18" s="23">
        <f>C18+1</f>
        <v>2376</v>
      </c>
      <c r="E18" s="23">
        <f>D19+1</f>
        <v>2381</v>
      </c>
      <c r="F18" s="23">
        <f>E19+1</f>
        <v>2438</v>
      </c>
      <c r="G18" s="23">
        <f>F19+1</f>
        <v>2520</v>
      </c>
      <c r="H18" s="23"/>
      <c r="I18" s="23"/>
      <c r="J18" s="23"/>
      <c r="K18" s="23"/>
      <c r="L18" s="23"/>
      <c r="M18" s="23"/>
      <c r="N18" s="23"/>
      <c r="O18" s="23"/>
      <c r="P18" s="23">
        <f>MAX(C18:O19)+1</f>
        <v>2532</v>
      </c>
    </row>
    <row r="19" spans="2:16" ht="14.1" customHeight="1" thickBot="1" x14ac:dyDescent="0.3">
      <c r="B19" s="12" t="s">
        <v>46</v>
      </c>
      <c r="C19" s="25"/>
      <c r="D19" s="23">
        <v>2380</v>
      </c>
      <c r="E19" s="26">
        <v>2437</v>
      </c>
      <c r="F19" s="26">
        <v>2519</v>
      </c>
      <c r="G19" s="26">
        <v>2531</v>
      </c>
      <c r="H19" s="26"/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57</v>
      </c>
      <c r="F20" s="29">
        <f t="shared" si="0"/>
        <v>82</v>
      </c>
      <c r="G20" s="29">
        <f t="shared" si="0"/>
        <v>12</v>
      </c>
      <c r="H20" s="29" t="str">
        <f t="shared" si="0"/>
        <v/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8" t="s">
        <v>48</v>
      </c>
      <c r="C22" s="31" t="s">
        <v>21</v>
      </c>
      <c r="D22" s="31" t="s">
        <v>23</v>
      </c>
      <c r="E22" s="31" t="s">
        <v>49</v>
      </c>
      <c r="F22" s="169" t="s">
        <v>50</v>
      </c>
      <c r="G22" s="169"/>
      <c r="H22" s="169"/>
      <c r="I22" s="169"/>
      <c r="J22" s="31" t="s">
        <v>21</v>
      </c>
      <c r="K22" s="31" t="s">
        <v>23</v>
      </c>
      <c r="L22" s="31" t="s">
        <v>49</v>
      </c>
      <c r="M22" s="169" t="s">
        <v>50</v>
      </c>
      <c r="N22" s="169"/>
      <c r="O22" s="169"/>
      <c r="P22" s="169"/>
    </row>
    <row r="23" spans="2:16" ht="13.5" customHeight="1" x14ac:dyDescent="0.25">
      <c r="B23" s="168"/>
      <c r="C23" s="108"/>
      <c r="D23" s="108"/>
      <c r="E23" s="32" t="s">
        <v>51</v>
      </c>
      <c r="F23" s="167" t="s">
        <v>183</v>
      </c>
      <c r="G23" s="167"/>
      <c r="H23" s="167"/>
      <c r="I23" s="167"/>
      <c r="J23" s="32">
        <f>G18+5</f>
        <v>2525</v>
      </c>
      <c r="K23" s="32">
        <f>J23+3</f>
        <v>2528</v>
      </c>
      <c r="L23" s="32" t="s">
        <v>53</v>
      </c>
      <c r="M23" s="167" t="s">
        <v>186</v>
      </c>
      <c r="N23" s="167"/>
      <c r="O23" s="167"/>
      <c r="P23" s="167"/>
    </row>
    <row r="24" spans="2:16" ht="13.5" customHeight="1" x14ac:dyDescent="0.25">
      <c r="B24" s="168"/>
      <c r="C24" s="108"/>
      <c r="D24" s="108"/>
      <c r="E24" s="32" t="s">
        <v>54</v>
      </c>
      <c r="F24" s="167" t="s">
        <v>183</v>
      </c>
      <c r="G24" s="167"/>
      <c r="H24" s="167"/>
      <c r="I24" s="167"/>
      <c r="J24" s="32"/>
      <c r="K24" s="32"/>
      <c r="L24" s="32" t="s">
        <v>55</v>
      </c>
      <c r="M24" s="167" t="s">
        <v>52</v>
      </c>
      <c r="N24" s="167"/>
      <c r="O24" s="167"/>
      <c r="P24" s="167"/>
    </row>
    <row r="25" spans="2:16" ht="13.5" customHeight="1" x14ac:dyDescent="0.25">
      <c r="B25" s="168"/>
      <c r="C25" s="108"/>
      <c r="D25" s="108"/>
      <c r="E25" s="32" t="s">
        <v>55</v>
      </c>
      <c r="F25" s="167" t="s">
        <v>183</v>
      </c>
      <c r="G25" s="167"/>
      <c r="H25" s="167"/>
      <c r="I25" s="167"/>
      <c r="J25" s="32">
        <f>K23+1</f>
        <v>2529</v>
      </c>
      <c r="K25" s="32">
        <f>J25+2</f>
        <v>2531</v>
      </c>
      <c r="L25" s="32" t="s">
        <v>54</v>
      </c>
      <c r="M25" s="167" t="s">
        <v>187</v>
      </c>
      <c r="N25" s="167"/>
      <c r="O25" s="167"/>
      <c r="P25" s="167"/>
    </row>
    <row r="26" spans="2:16" ht="13.5" customHeight="1" x14ac:dyDescent="0.25">
      <c r="B26" s="168"/>
      <c r="C26" s="108"/>
      <c r="D26" s="108"/>
      <c r="E26" s="32" t="s">
        <v>53</v>
      </c>
      <c r="F26" s="167" t="s">
        <v>183</v>
      </c>
      <c r="G26" s="167"/>
      <c r="H26" s="167"/>
      <c r="I26" s="167"/>
      <c r="J26" s="32"/>
      <c r="K26" s="32"/>
      <c r="L26" s="32" t="s">
        <v>51</v>
      </c>
      <c r="M26" s="167" t="s">
        <v>52</v>
      </c>
      <c r="N26" s="167"/>
      <c r="O26" s="167"/>
      <c r="P26" s="16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6" t="s">
        <v>56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0.1173611111111111</v>
      </c>
      <c r="D30" s="39"/>
      <c r="E30" s="39"/>
      <c r="F30" s="39"/>
      <c r="G30" s="39">
        <v>0.24513888888888888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0.36249999999999999</v>
      </c>
    </row>
    <row r="31" spans="2:16" ht="14.1" customHeight="1" x14ac:dyDescent="0.25">
      <c r="B31" s="33" t="s">
        <v>177</v>
      </c>
      <c r="C31" s="183">
        <v>0.12847222222222224</v>
      </c>
      <c r="D31" s="7"/>
      <c r="E31" s="7"/>
      <c r="F31" s="7"/>
      <c r="G31" s="7">
        <v>0.24513888888888888</v>
      </c>
      <c r="H31" s="7"/>
      <c r="I31" s="7"/>
      <c r="J31" s="7"/>
      <c r="K31" s="7">
        <v>0</v>
      </c>
      <c r="L31" s="7"/>
      <c r="M31" s="7"/>
      <c r="N31" s="7"/>
      <c r="O31" s="43"/>
      <c r="P31" s="42">
        <f>SUM(C31:O31)</f>
        <v>0.37361111111111112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>
        <v>0.10277777777777779</v>
      </c>
      <c r="H32" s="45"/>
      <c r="I32" s="45"/>
      <c r="J32" s="45"/>
      <c r="K32" s="45"/>
      <c r="L32" s="45"/>
      <c r="M32" s="45"/>
      <c r="N32" s="45"/>
      <c r="O32" s="46"/>
      <c r="P32" s="42">
        <f>SUM(C32:O32)</f>
        <v>0.10277777777777779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0.12847222222222224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0.1423611111111111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0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0.27083333333333331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53" t="s">
        <v>73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16" ht="18" customHeight="1" x14ac:dyDescent="0.25">
      <c r="B37" s="154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2:16" ht="18" customHeight="1" x14ac:dyDescent="0.25">
      <c r="B38" s="154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2:16" ht="18" customHeight="1" x14ac:dyDescent="0.25">
      <c r="B39" s="154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2:16" ht="18" customHeight="1" x14ac:dyDescent="0.25">
      <c r="B40" s="154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2:16" ht="18" customHeight="1" x14ac:dyDescent="0.25">
      <c r="B41" s="155"/>
      <c r="C41" s="178"/>
      <c r="D41" s="179"/>
      <c r="E41" s="179"/>
      <c r="F41" s="179"/>
      <c r="G41" s="179"/>
      <c r="H41" s="179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74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188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34" t="s">
        <v>189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</row>
    <row r="46" spans="2:16" ht="14.1" customHeight="1" x14ac:dyDescent="0.25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</row>
    <row r="47" spans="2:16" ht="14.1" customHeight="1" x14ac:dyDescent="0.25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</row>
    <row r="48" spans="2:16" ht="14.1" customHeight="1" x14ac:dyDescent="0.25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</row>
    <row r="49" spans="2:16" ht="14.1" customHeight="1" x14ac:dyDescent="0.25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</row>
    <row r="50" spans="2:16" ht="14.1" customHeight="1" x14ac:dyDescent="0.25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</row>
    <row r="51" spans="2:16" ht="14.1" customHeight="1" x14ac:dyDescent="0.25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</row>
    <row r="52" spans="2:16" ht="14.1" customHeight="1" thickBot="1" x14ac:dyDescent="0.3">
      <c r="B52" s="137"/>
      <c r="C52" s="138"/>
      <c r="D52" s="135"/>
      <c r="E52" s="135"/>
      <c r="F52" s="135"/>
      <c r="G52" s="138"/>
      <c r="H52" s="138"/>
      <c r="I52" s="138"/>
      <c r="J52" s="138"/>
      <c r="K52" s="138"/>
      <c r="L52" s="138"/>
      <c r="M52" s="138"/>
      <c r="N52" s="138"/>
      <c r="O52" s="138"/>
      <c r="P52" s="139"/>
    </row>
    <row r="53" spans="2:16" ht="14.1" customHeight="1" thickTop="1" thickBot="1" x14ac:dyDescent="0.3">
      <c r="B53" s="140" t="s">
        <v>174</v>
      </c>
      <c r="C53" s="141"/>
      <c r="D53" s="107"/>
      <c r="E53" s="107">
        <v>1.62</v>
      </c>
      <c r="F53" s="107">
        <v>1.23</v>
      </c>
      <c r="G53" s="144"/>
      <c r="H53" s="141"/>
      <c r="I53" s="141"/>
      <c r="J53" s="141"/>
      <c r="K53" s="141"/>
      <c r="L53" s="141"/>
      <c r="M53" s="141"/>
      <c r="N53" s="141"/>
      <c r="O53" s="141"/>
      <c r="P53" s="145"/>
    </row>
    <row r="54" spans="2:16" ht="14.1" customHeight="1" thickTop="1" thickBot="1" x14ac:dyDescent="0.3">
      <c r="B54" s="142" t="s">
        <v>173</v>
      </c>
      <c r="C54" s="143"/>
      <c r="D54" s="143"/>
      <c r="E54" s="143"/>
      <c r="F54" s="189">
        <v>566</v>
      </c>
      <c r="G54" s="146"/>
      <c r="H54" s="147"/>
      <c r="I54" s="147"/>
      <c r="J54" s="147"/>
      <c r="K54" s="147"/>
      <c r="L54" s="147"/>
      <c r="M54" s="147"/>
      <c r="N54" s="147"/>
      <c r="O54" s="147"/>
      <c r="P54" s="148"/>
    </row>
    <row r="55" spans="2:16" ht="13.5" customHeight="1" thickTop="1" x14ac:dyDescent="0.25"/>
    <row r="56" spans="2:16" ht="17.25" customHeight="1" x14ac:dyDescent="0.25">
      <c r="B56" s="121" t="s">
        <v>75</v>
      </c>
      <c r="C56" s="12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2" t="s">
        <v>76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 t="s">
        <v>77</v>
      </c>
      <c r="O57" s="123"/>
      <c r="P57" s="126"/>
    </row>
    <row r="58" spans="2:16" ht="17.100000000000001" customHeight="1" x14ac:dyDescent="0.25">
      <c r="B58" s="127" t="s">
        <v>78</v>
      </c>
      <c r="C58" s="128"/>
      <c r="D58" s="129"/>
      <c r="E58" s="127" t="s">
        <v>79</v>
      </c>
      <c r="F58" s="128"/>
      <c r="G58" s="129"/>
      <c r="H58" s="128" t="s">
        <v>80</v>
      </c>
      <c r="I58" s="128"/>
      <c r="J58" s="128"/>
      <c r="K58" s="130" t="s">
        <v>81</v>
      </c>
      <c r="L58" s="128"/>
      <c r="M58" s="131"/>
      <c r="N58" s="132"/>
      <c r="O58" s="128"/>
      <c r="P58" s="133"/>
    </row>
    <row r="59" spans="2:16" ht="20.100000000000001" customHeight="1" x14ac:dyDescent="0.25">
      <c r="B59" s="109" t="s">
        <v>82</v>
      </c>
      <c r="C59" s="110"/>
      <c r="D59" s="53" t="b">
        <v>1</v>
      </c>
      <c r="E59" s="109" t="s">
        <v>83</v>
      </c>
      <c r="F59" s="110"/>
      <c r="G59" s="53" t="b">
        <v>1</v>
      </c>
      <c r="H59" s="117" t="s">
        <v>84</v>
      </c>
      <c r="I59" s="110"/>
      <c r="J59" s="53" t="b">
        <v>1</v>
      </c>
      <c r="K59" s="117" t="s">
        <v>85</v>
      </c>
      <c r="L59" s="110"/>
      <c r="M59" s="53" t="b">
        <v>1</v>
      </c>
      <c r="N59" s="118" t="s">
        <v>86</v>
      </c>
      <c r="O59" s="110"/>
      <c r="P59" s="53" t="b">
        <v>1</v>
      </c>
    </row>
    <row r="60" spans="2:16" ht="20.100000000000001" customHeight="1" x14ac:dyDescent="0.25">
      <c r="B60" s="109" t="s">
        <v>87</v>
      </c>
      <c r="C60" s="110"/>
      <c r="D60" s="53" t="b">
        <v>1</v>
      </c>
      <c r="E60" s="109" t="s">
        <v>88</v>
      </c>
      <c r="F60" s="110"/>
      <c r="G60" s="53" t="b">
        <v>1</v>
      </c>
      <c r="H60" s="117" t="s">
        <v>89</v>
      </c>
      <c r="I60" s="110"/>
      <c r="J60" s="53" t="b">
        <v>1</v>
      </c>
      <c r="K60" s="117" t="s">
        <v>90</v>
      </c>
      <c r="L60" s="110"/>
      <c r="M60" s="53" t="b">
        <v>1</v>
      </c>
      <c r="N60" s="118" t="s">
        <v>91</v>
      </c>
      <c r="O60" s="110"/>
      <c r="P60" s="53" t="b">
        <v>1</v>
      </c>
    </row>
    <row r="61" spans="2:16" ht="20.100000000000001" customHeight="1" x14ac:dyDescent="0.25">
      <c r="B61" s="109" t="s">
        <v>92</v>
      </c>
      <c r="C61" s="110"/>
      <c r="D61" s="53" t="b">
        <v>1</v>
      </c>
      <c r="E61" s="109" t="s">
        <v>93</v>
      </c>
      <c r="F61" s="110"/>
      <c r="G61" s="53" t="b">
        <v>1</v>
      </c>
      <c r="H61" s="117" t="s">
        <v>94</v>
      </c>
      <c r="I61" s="110"/>
      <c r="J61" s="53" t="b">
        <v>1</v>
      </c>
      <c r="K61" s="117" t="s">
        <v>95</v>
      </c>
      <c r="L61" s="110"/>
      <c r="M61" s="53" t="b">
        <v>1</v>
      </c>
      <c r="N61" s="118" t="s">
        <v>96</v>
      </c>
      <c r="O61" s="110"/>
      <c r="P61" s="53" t="b">
        <v>1</v>
      </c>
    </row>
    <row r="62" spans="2:16" ht="20.100000000000001" customHeight="1" x14ac:dyDescent="0.25">
      <c r="B62" s="117" t="s">
        <v>94</v>
      </c>
      <c r="C62" s="110"/>
      <c r="D62" s="53" t="b">
        <v>1</v>
      </c>
      <c r="E62" s="109" t="s">
        <v>97</v>
      </c>
      <c r="F62" s="110"/>
      <c r="G62" s="53" t="b">
        <v>1</v>
      </c>
      <c r="H62" s="117" t="s">
        <v>98</v>
      </c>
      <c r="I62" s="110"/>
      <c r="J62" s="53" t="b">
        <v>0</v>
      </c>
      <c r="K62" s="117" t="s">
        <v>99</v>
      </c>
      <c r="L62" s="110"/>
      <c r="M62" s="53" t="b">
        <v>1</v>
      </c>
      <c r="N62" s="118" t="s">
        <v>89</v>
      </c>
      <c r="O62" s="110"/>
      <c r="P62" s="53" t="b">
        <v>1</v>
      </c>
    </row>
    <row r="63" spans="2:16" ht="20.100000000000001" customHeight="1" x14ac:dyDescent="0.25">
      <c r="B63" s="117" t="s">
        <v>100</v>
      </c>
      <c r="C63" s="110"/>
      <c r="D63" s="53" t="b">
        <v>1</v>
      </c>
      <c r="E63" s="109" t="s">
        <v>101</v>
      </c>
      <c r="F63" s="110"/>
      <c r="G63" s="53" t="b">
        <v>1</v>
      </c>
      <c r="H63" s="63"/>
      <c r="I63" s="64"/>
      <c r="J63" s="65"/>
      <c r="K63" s="117" t="s">
        <v>102</v>
      </c>
      <c r="L63" s="110"/>
      <c r="M63" s="53" t="b">
        <v>1</v>
      </c>
      <c r="N63" s="118" t="s">
        <v>172</v>
      </c>
      <c r="O63" s="110"/>
      <c r="P63" s="53" t="b">
        <v>1</v>
      </c>
    </row>
    <row r="64" spans="2:16" ht="20.100000000000001" customHeight="1" x14ac:dyDescent="0.25">
      <c r="B64" s="117" t="s">
        <v>103</v>
      </c>
      <c r="C64" s="110"/>
      <c r="D64" s="53" t="b">
        <v>0</v>
      </c>
      <c r="E64" s="109" t="s">
        <v>104</v>
      </c>
      <c r="F64" s="110"/>
      <c r="G64" s="53" t="b">
        <v>1</v>
      </c>
      <c r="H64" s="66"/>
      <c r="I64" s="67"/>
      <c r="J64" s="68"/>
      <c r="K64" s="119" t="s">
        <v>105</v>
      </c>
      <c r="L64" s="120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09" t="s">
        <v>170</v>
      </c>
      <c r="F65" s="110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1" t="s">
        <v>111</v>
      </c>
      <c r="C69" s="111"/>
      <c r="D69" s="76"/>
      <c r="E69" s="76"/>
      <c r="F69" s="113" t="s">
        <v>112</v>
      </c>
      <c r="G69" s="115" t="s">
        <v>113</v>
      </c>
      <c r="H69" s="76"/>
      <c r="I69" s="111" t="s">
        <v>114</v>
      </c>
      <c r="J69" s="111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12"/>
      <c r="C70" s="112"/>
      <c r="D70" s="80"/>
      <c r="E70" s="81"/>
      <c r="F70" s="114"/>
      <c r="G70" s="116"/>
      <c r="H70" s="82"/>
      <c r="I70" s="112"/>
      <c r="J70" s="112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-151.01</v>
      </c>
      <c r="D72" s="55">
        <v>-152.898</v>
      </c>
      <c r="E72" s="95" t="s">
        <v>125</v>
      </c>
      <c r="F72" s="55">
        <v>21.4</v>
      </c>
      <c r="G72" s="55">
        <v>20.2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-132.12200000000001</v>
      </c>
      <c r="D73" s="55">
        <v>-136.49799999999999</v>
      </c>
      <c r="E73" s="97" t="s">
        <v>130</v>
      </c>
      <c r="F73" s="56">
        <v>20</v>
      </c>
      <c r="G73" s="56">
        <v>10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-204.69200000000001</v>
      </c>
      <c r="D74" s="55">
        <v>-205.13200000000001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-111.71599999999999</v>
      </c>
      <c r="D75" s="55">
        <v>-113.203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26.686</v>
      </c>
      <c r="D76" s="55">
        <v>24.433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31.702000000000002</v>
      </c>
      <c r="D77" s="55">
        <v>28.556000000000001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23.04</v>
      </c>
      <c r="D78" s="55">
        <v>21.119</v>
      </c>
      <c r="E78" s="97" t="s">
        <v>155</v>
      </c>
      <c r="F78" s="58"/>
      <c r="G78" s="58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23.998000000000001</v>
      </c>
      <c r="D79" s="55">
        <v>21.998000000000001</v>
      </c>
      <c r="E79" s="95" t="s">
        <v>160</v>
      </c>
      <c r="F79" s="55">
        <v>23.7</v>
      </c>
      <c r="G79" s="55">
        <v>14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1.6200000000000001E-5</v>
      </c>
      <c r="D80" s="59">
        <v>1.6399999999999999E-5</v>
      </c>
      <c r="E80" s="97" t="s">
        <v>165</v>
      </c>
      <c r="F80" s="56">
        <v>23.8</v>
      </c>
      <c r="G80" s="56">
        <v>21.9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0" t="s">
        <v>169</v>
      </c>
      <c r="C84" s="160"/>
    </row>
    <row r="85" spans="2:16" ht="15" customHeight="1" x14ac:dyDescent="0.2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64" t="s">
        <v>178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2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2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2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2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2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2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2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2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2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2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2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2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2024-03-07T04:16:49Z</dcterms:modified>
</cp:coreProperties>
</file>