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3628987C-E222-4B54-9450-E85AC3BA2BDB}" xr6:coauthVersionLast="36" xr6:coauthVersionMax="36" xr10:uidLastSave="{00000000-0000-0000-0000-000000000000}"/>
  <bookViews>
    <workbookView xWindow="0" yWindow="0" windowWidth="1456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 s="1"/>
  <c r="J25" i="1" s="1"/>
  <c r="K25" i="1" s="1"/>
  <c r="C23" i="1"/>
  <c r="D23" i="1" s="1"/>
  <c r="C25" i="1" s="1"/>
  <c r="D25" i="1" s="1"/>
  <c r="H18" i="1"/>
  <c r="G18" i="1"/>
  <c r="F18" i="1"/>
  <c r="E18" i="1"/>
  <c r="D18" i="1"/>
  <c r="P18" i="1" s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<sst xmlns="http://schemas.openxmlformats.org/spreadsheetml/2006/main" count="211" uniqueCount="193">
  <si>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</si>
  <si>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</si>
  <si>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</si>
  <si>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</si>
  <si>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</si>
  <si>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</si>
  <si>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</si>
  <si>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</si>
  <si>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</si>
  <si>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</si>
  <si>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</si>
  <si>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</si>
  <si>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</si>
  <si>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</si>
  <si>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</si>
  <si>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</si>
  <si>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</si>
  <si>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</si>
  <si>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</si>
  <si>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</si>
  <si>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</si>
  <si>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</si>
  <si>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</si>
  <si>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</si>
  <si>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</si>
  <si>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</si>
  <si>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</si>
  <si>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</si>
  <si>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</si>
  <si>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</si>
  <si>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</si>
  <si>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</si>
  <si>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</si>
  <si>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</si>
  <si>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</si>
  <si>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</si>
  <si>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</si>
  <si>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</si>
  <si>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</si>
  <si>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</si>
  <si>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</si>
  <si>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</si>
  <si>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</si>
  <si>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</si>
  <si>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</si>
  <si>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</si>
  <si>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</si>
  <si>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</si>
  <si>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</si>
  <si>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</si>
  <si>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</si>
  <si>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</si>
  <si>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</si>
  <si>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</si>
  <si>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</si>
  <si>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</si>
  <si>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</si>
  <si>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</si>
  <si>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</si>
  <si>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</si>
  <si>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</si>
  <si>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</si>
  <si>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</si>
  <si>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</si>
  <si>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</si>
  <si>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</si>
  <si>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</si>
  <si>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</si>
  <si>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</si>
  <si>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</si>
  <si>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</si>
  <si>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</si>
  <si>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</si>
  <si>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</si>
  <si>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</si>
  <si>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</si>
  <si>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</si>
  <si>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</si>
  <si>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</si>
  <si>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</si>
  <si>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</si>
  <si>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</si>
  <si>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</si>
  <si>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</si>
  <si>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</si>
  <si>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</si>
  <si>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</si>
  <si>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</si>
  <si>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</si>
  <si>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</si>
  <si>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</si>
  <si>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</si>
  <si>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</si>
  <si>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</si>
  <si>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</si>
  <si>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</si>
  <si>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</si>
  <si>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</si>
  <si>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</si>
  <si>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</si>
  <si>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</si>
  <si>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</si>
  <si>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</si>
  <si>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</si>
  <si>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</si>
  <si>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</si>
  <si>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</si>
  <si>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</si>
  <si>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</si>
  <si>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</si>
  <si>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</si>
  <si>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</si>
  <si>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</si>
  <si>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</si>
  <si>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</si>
  <si>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</si>
  <si>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</si>
  <si>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</si>
  <si>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</si>
  <si>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</si>
  <si>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</si>
  <si>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</si>
  <si>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</si>
  <si>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</si>
  <si>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</si>
  <si>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</si>
  <si>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</si>
  <si>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</si>
  <si>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</si>
  <si>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</si>
  <si>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</si>
  <si>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</si>
  <si>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</si>
  <si>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</si>
  <si>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</si>
  <si>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</si>
  <si>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</si>
  <si>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</si>
  <si>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</si>
  <si>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</si>
  <si>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</si>
  <si>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</si>
  <si>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</si>
  <si>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</si>
  <si>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</si>
  <si>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</si>
  <si>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</si>
  <si>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</si>
  <si>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</si>
  <si>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</si>
  <si>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</si>
  <si>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</si>
  <si>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</si>
  <si>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</si>
  <si>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</si>
  <si>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</si>
  <si>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</si>
  <si>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</si>
  <si>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</si>
  <si>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</si>
  <si>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</si>
  <si>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</si>
  <si>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</si>
  <si>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</si>
  <si>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</si>
  <si>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</si>
  <si>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</si>
  <si>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</si>
  <si>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</si>
  <si>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</si>
  <si>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</si>
  <si>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</si>
  <si>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</si>
  <si>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</si>
  <si>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</si>
  <si>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</si>
  <si>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</si>
  <si>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</si>
  <si>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</si>
  <si>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BLG</t>
    <phoneticPr fontId="3" type="noConversion"/>
  </si>
  <si>
    <t>NW</t>
    <phoneticPr fontId="3" type="noConversion"/>
  </si>
  <si>
    <t>임상규</t>
    <phoneticPr fontId="3" type="noConversion"/>
  </si>
  <si>
    <t>NE</t>
    <phoneticPr fontId="3" type="noConversion"/>
  </si>
  <si>
    <t>N</t>
    <phoneticPr fontId="3" type="noConversion"/>
  </si>
  <si>
    <t>TMT</t>
    <phoneticPr fontId="3" type="noConversion"/>
  </si>
  <si>
    <t>KSP</t>
    <phoneticPr fontId="3" type="noConversion"/>
  </si>
  <si>
    <t>20s/27k 30s/28k 45s/28k</t>
    <phoneticPr fontId="4" type="noConversion"/>
  </si>
  <si>
    <t>60s/26k 45s/28k 30s/25k 20s/22k</t>
    <phoneticPr fontId="4" type="noConversion"/>
  </si>
  <si>
    <t>20s/24k 30s/25k 45s/26k 60s/23k</t>
    <phoneticPr fontId="4" type="noConversion"/>
  </si>
  <si>
    <t>60s/31k 35s/28k 20s/24k</t>
    <phoneticPr fontId="4" type="noConversion"/>
  </si>
  <si>
    <t>M_001315</t>
    <phoneticPr fontId="3" type="noConversion"/>
  </si>
  <si>
    <t>M_001526-001527:K</t>
    <phoneticPr fontId="3" type="noConversion"/>
  </si>
  <si>
    <t xml:space="preserve">1) 월령으로 인한 방풍막 연결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</si>
</sst>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8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37" fillId="0" borderId="5" xfId="0" applyFont="1" applyBorder="1" applyProtection="1">
      <alignment vertical="center"/>
    </xf>
    <xf numFmtId="0" fontId="37" fillId="4" borderId="1" xfId="0" applyFont="1" applyFill="1" applyBorder="1" applyAlignment="1" applyProtection="1">
      <alignment horizontal="center" vertical="center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B88" sqref="B88:P88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67">
        <v>45352</v>
      </c>
      <c r="D3" s="168"/>
      <c r="E3" s="1"/>
      <c r="F3" s="1"/>
      <c r="G3" s="1"/>
      <c r="H3" s="1"/>
      <c r="I3" s="1"/>
      <c r="J3" s="1"/>
      <c r="K3" s="61" t="s">
        <v>2</v>
      </c>
      <c r="L3" s="169">
        <f>(P31-(P32+P33))/P31*100</f>
        <v>100</v>
      </c>
      <c r="M3" s="169"/>
      <c r="N3" s="61" t="s">
        <v>3</v>
      </c>
      <c r="O3" s="169">
        <f>(P31-P33)/P31*100</f>
        <v>100</v>
      </c>
      <c r="P3" s="169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0.75138888888888899</v>
      </c>
      <c r="D9" s="8">
        <v>1.48</v>
      </c>
      <c r="E9" s="8">
        <v>21.1</v>
      </c>
      <c r="F9" s="8">
        <v>16</v>
      </c>
      <c r="G9" s="113" t="s">
        <v>182</v>
      </c>
      <c r="H9" s="8">
        <v>3.3</v>
      </c>
      <c r="I9" s="32">
        <v>67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1.22</v>
      </c>
      <c r="E10" s="8">
        <v>17.899999999999999</v>
      </c>
      <c r="F10" s="8">
        <v>19</v>
      </c>
      <c r="G10" s="113" t="s">
        <v>183</v>
      </c>
      <c r="H10" s="8">
        <v>0.7</v>
      </c>
      <c r="I10" s="108"/>
      <c r="J10" s="109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3">
        <v>0.15208333333333332</v>
      </c>
      <c r="D11" s="184">
        <v>1.19</v>
      </c>
      <c r="E11" s="184">
        <v>16.600000000000001</v>
      </c>
      <c r="F11" s="184">
        <v>26</v>
      </c>
      <c r="G11" s="113" t="s">
        <v>180</v>
      </c>
      <c r="H11" s="184">
        <v>3.8</v>
      </c>
      <c r="I11" s="110"/>
      <c r="J11" s="111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23.400694444444444</v>
      </c>
      <c r="D12" s="15">
        <f>AVERAGE(D9:D11)</f>
        <v>1.2966666666666666</v>
      </c>
      <c r="E12" s="15">
        <f>AVERAGE(E9:E11)</f>
        <v>18.533333333333335</v>
      </c>
      <c r="F12" s="16">
        <f>AVERAGE(F9:F11)</f>
        <v>20.333333333333332</v>
      </c>
      <c r="G12" s="17"/>
      <c r="H12" s="18">
        <f>AVERAGE(H9:H11)</f>
        <v>2.6</v>
      </c>
      <c r="I12" s="19"/>
      <c r="J12" s="20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184</v>
      </c>
      <c r="F16" s="23" t="s">
        <v>185</v>
      </c>
      <c r="G16" s="23" t="s">
        <v>179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0.71944444444444444</v>
      </c>
      <c r="D17" s="24">
        <v>0.72152777777777777</v>
      </c>
      <c r="E17" s="24">
        <v>0.75138888888888899</v>
      </c>
      <c r="F17" s="24">
        <v>0.77013888888888893</v>
      </c>
      <c r="G17" s="24">
        <v>4.1666666666666664E-2</v>
      </c>
      <c r="H17" s="24">
        <v>0.15208333333333332</v>
      </c>
      <c r="I17" s="24"/>
      <c r="J17" s="24"/>
      <c r="K17" s="24"/>
      <c r="L17" s="24"/>
      <c r="M17" s="24"/>
      <c r="N17" s="24"/>
      <c r="O17" s="24"/>
      <c r="P17" s="24">
        <v>0.16597222222222222</v>
      </c>
    </row>
    <row r="18" spans="2:16" ht="14.1" customHeight="1" x14ac:dyDescent="0.25">
      <c r="B18" s="31" t="s">
        <v>45</v>
      </c>
      <c r="C18" s="23">
        <v>1276</v>
      </c>
      <c r="D18" s="23">
        <f>C18+1</f>
        <v>1277</v>
      </c>
      <c r="E18" s="23">
        <f>D19+1</f>
        <v>1289</v>
      </c>
      <c r="F18" s="23">
        <f>E19+1</f>
        <v>1304</v>
      </c>
      <c r="G18" s="23">
        <f>F19+1</f>
        <v>1472</v>
      </c>
      <c r="H18" s="23">
        <f>G19+1</f>
        <v>1546</v>
      </c>
      <c r="I18" s="23"/>
      <c r="J18" s="23"/>
      <c r="K18" s="23"/>
      <c r="L18" s="23"/>
      <c r="M18" s="23"/>
      <c r="N18" s="23"/>
      <c r="O18" s="23"/>
      <c r="P18" s="23">
        <f>MAX(C18:O19)+1</f>
        <v>1558</v>
      </c>
    </row>
    <row r="19" spans="2:16" ht="14.1" customHeight="1" thickBot="1" x14ac:dyDescent="0.3">
      <c r="B19" s="12" t="s">
        <v>46</v>
      </c>
      <c r="C19" s="25"/>
      <c r="D19" s="23">
        <v>1288</v>
      </c>
      <c r="E19" s="26">
        <v>1303</v>
      </c>
      <c r="F19" s="26">
        <v>1471</v>
      </c>
      <c r="G19" s="26">
        <v>1545</v>
      </c>
      <c r="H19" s="26">
        <v>1557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12</v>
      </c>
      <c r="E20" s="29">
        <f t="shared" ref="E20:O20" si="0">IF(ISNUMBER(E18),E19-E18+1,"")</f>
        <v>15</v>
      </c>
      <c r="F20" s="29">
        <f t="shared" si="0"/>
        <v>168</v>
      </c>
      <c r="G20" s="29">
        <f t="shared" si="0"/>
        <v>74</v>
      </c>
      <c r="H20" s="29">
        <f t="shared" si="0"/>
        <v>12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8" t="s">
        <v>48</v>
      </c>
      <c r="C22" s="31" t="s">
        <v>21</v>
      </c>
      <c r="D22" s="31" t="s">
        <v>23</v>
      </c>
      <c r="E22" s="31" t="s">
        <v>49</v>
      </c>
      <c r="F22" s="179" t="s">
        <v>50</v>
      </c>
      <c r="G22" s="179"/>
      <c r="H22" s="179"/>
      <c r="I22" s="179"/>
      <c r="J22" s="31" t="s">
        <v>21</v>
      </c>
      <c r="K22" s="31" t="s">
        <v>23</v>
      </c>
      <c r="L22" s="31" t="s">
        <v>49</v>
      </c>
      <c r="M22" s="179" t="s">
        <v>50</v>
      </c>
      <c r="N22" s="179"/>
      <c r="O22" s="179"/>
      <c r="P22" s="179"/>
    </row>
    <row r="23" spans="2:16" ht="13.5" customHeight="1" x14ac:dyDescent="0.25">
      <c r="B23" s="178"/>
      <c r="C23" s="113">
        <f>D18+5</f>
        <v>1282</v>
      </c>
      <c r="D23" s="113">
        <f>C23+2</f>
        <v>1284</v>
      </c>
      <c r="E23" s="113" t="s">
        <v>51</v>
      </c>
      <c r="F23" s="177" t="s">
        <v>186</v>
      </c>
      <c r="G23" s="177"/>
      <c r="H23" s="177"/>
      <c r="I23" s="177"/>
      <c r="J23" s="113">
        <f>H18+5</f>
        <v>1551</v>
      </c>
      <c r="K23" s="113">
        <f>J23+3</f>
        <v>1554</v>
      </c>
      <c r="L23" s="113" t="s">
        <v>53</v>
      </c>
      <c r="M23" s="177" t="s">
        <v>187</v>
      </c>
      <c r="N23" s="177"/>
      <c r="O23" s="177"/>
      <c r="P23" s="177"/>
    </row>
    <row r="24" spans="2:16" ht="13.5" customHeight="1" x14ac:dyDescent="0.25">
      <c r="B24" s="178"/>
      <c r="C24" s="113"/>
      <c r="D24" s="113"/>
      <c r="E24" s="113" t="s">
        <v>54</v>
      </c>
      <c r="F24" s="177" t="s">
        <v>52</v>
      </c>
      <c r="G24" s="177"/>
      <c r="H24" s="177"/>
      <c r="I24" s="177"/>
      <c r="J24" s="113"/>
      <c r="K24" s="113"/>
      <c r="L24" s="113" t="s">
        <v>55</v>
      </c>
      <c r="M24" s="177" t="s">
        <v>52</v>
      </c>
      <c r="N24" s="177"/>
      <c r="O24" s="177"/>
      <c r="P24" s="177"/>
    </row>
    <row r="25" spans="2:16" ht="13.5" customHeight="1" x14ac:dyDescent="0.25">
      <c r="B25" s="178"/>
      <c r="C25" s="113">
        <f>D23+1</f>
        <v>1285</v>
      </c>
      <c r="D25" s="113">
        <f>C25+3</f>
        <v>1288</v>
      </c>
      <c r="E25" s="113" t="s">
        <v>55</v>
      </c>
      <c r="F25" s="177" t="s">
        <v>188</v>
      </c>
      <c r="G25" s="177"/>
      <c r="H25" s="177"/>
      <c r="I25" s="177"/>
      <c r="J25" s="113">
        <f>K23+1</f>
        <v>1555</v>
      </c>
      <c r="K25" s="113">
        <f>J25+2</f>
        <v>1557</v>
      </c>
      <c r="L25" s="113" t="s">
        <v>54</v>
      </c>
      <c r="M25" s="177" t="s">
        <v>189</v>
      </c>
      <c r="N25" s="177"/>
      <c r="O25" s="177"/>
      <c r="P25" s="177"/>
    </row>
    <row r="26" spans="2:16" ht="13.5" customHeight="1" x14ac:dyDescent="0.25">
      <c r="B26" s="178"/>
      <c r="C26" s="113"/>
      <c r="D26" s="113"/>
      <c r="E26" s="113" t="s">
        <v>53</v>
      </c>
      <c r="F26" s="177" t="s">
        <v>52</v>
      </c>
      <c r="G26" s="177"/>
      <c r="H26" s="177"/>
      <c r="I26" s="177"/>
      <c r="J26" s="113"/>
      <c r="K26" s="113"/>
      <c r="L26" s="113" t="s">
        <v>51</v>
      </c>
      <c r="M26" s="177" t="s">
        <v>52</v>
      </c>
      <c r="N26" s="177"/>
      <c r="O26" s="177"/>
      <c r="P26" s="17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6" t="s">
        <v>56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9.9999999999999992E-2</v>
      </c>
      <c r="D30" s="39">
        <v>0.25416666666666665</v>
      </c>
      <c r="E30" s="39"/>
      <c r="F30" s="39"/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0.35416666666666663</v>
      </c>
    </row>
    <row r="31" spans="2:16" ht="14.1" customHeight="1" x14ac:dyDescent="0.25">
      <c r="B31" s="33" t="s">
        <v>177</v>
      </c>
      <c r="C31" s="185">
        <v>0.11041666666666666</v>
      </c>
      <c r="D31" s="7">
        <v>0.27152777777777776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3"/>
      <c r="P31" s="42">
        <f>SUM(C31:O31)</f>
        <v>0.40069444444444441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0.11041666666666666</v>
      </c>
      <c r="D34" s="104">
        <f t="shared" ref="D34:P34" si="1">D31-D32-D33</f>
        <v>0.27152777777777776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1.8749999999999999E-2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0.40069444444444441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63" t="s">
        <v>73</v>
      </c>
      <c r="C36" s="186" t="s">
        <v>190</v>
      </c>
      <c r="D36" s="186"/>
      <c r="E36" s="186" t="s">
        <v>191</v>
      </c>
      <c r="F36" s="186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64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64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64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65"/>
      <c r="C41" s="161"/>
      <c r="D41" s="162"/>
      <c r="E41" s="162"/>
      <c r="F41" s="162"/>
      <c r="G41" s="162"/>
      <c r="H41" s="162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74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45" t="s">
        <v>174</v>
      </c>
      <c r="C53" s="146"/>
      <c r="D53" s="107"/>
      <c r="E53" s="107">
        <v>1.21</v>
      </c>
      <c r="F53" s="107"/>
      <c r="G53" s="149"/>
      <c r="H53" s="146"/>
      <c r="I53" s="146"/>
      <c r="J53" s="146"/>
      <c r="K53" s="146"/>
      <c r="L53" s="146"/>
      <c r="M53" s="146"/>
      <c r="N53" s="146"/>
      <c r="O53" s="146"/>
      <c r="P53" s="150"/>
    </row>
    <row r="54" spans="2:16" ht="14.1" customHeight="1" thickTop="1" thickBot="1" x14ac:dyDescent="0.3">
      <c r="B54" s="147" t="s">
        <v>173</v>
      </c>
      <c r="C54" s="148"/>
      <c r="D54" s="148"/>
      <c r="E54" s="148"/>
      <c r="F54" s="112">
        <v>345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 x14ac:dyDescent="0.25"/>
    <row r="56" spans="2:16" ht="17.25" customHeight="1" x14ac:dyDescent="0.25">
      <c r="B56" s="126" t="s">
        <v>75</v>
      </c>
      <c r="C56" s="126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7" t="s">
        <v>76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77</v>
      </c>
      <c r="O57" s="128"/>
      <c r="P57" s="131"/>
    </row>
    <row r="58" spans="2:16" ht="17.100000000000001" customHeight="1" x14ac:dyDescent="0.25">
      <c r="B58" s="132" t="s">
        <v>78</v>
      </c>
      <c r="C58" s="133"/>
      <c r="D58" s="134"/>
      <c r="E58" s="132" t="s">
        <v>79</v>
      </c>
      <c r="F58" s="133"/>
      <c r="G58" s="134"/>
      <c r="H58" s="133" t="s">
        <v>80</v>
      </c>
      <c r="I58" s="133"/>
      <c r="J58" s="133"/>
      <c r="K58" s="135" t="s">
        <v>81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82</v>
      </c>
      <c r="C59" s="115"/>
      <c r="D59" s="53" t="b">
        <v>1</v>
      </c>
      <c r="E59" s="114" t="s">
        <v>83</v>
      </c>
      <c r="F59" s="115"/>
      <c r="G59" s="53" t="b">
        <v>1</v>
      </c>
      <c r="H59" s="122" t="s">
        <v>84</v>
      </c>
      <c r="I59" s="115"/>
      <c r="J59" s="53" t="b">
        <v>1</v>
      </c>
      <c r="K59" s="122" t="s">
        <v>85</v>
      </c>
      <c r="L59" s="115"/>
      <c r="M59" s="53" t="b">
        <v>1</v>
      </c>
      <c r="N59" s="123" t="s">
        <v>86</v>
      </c>
      <c r="O59" s="115"/>
      <c r="P59" s="53" t="b">
        <v>1</v>
      </c>
    </row>
    <row r="60" spans="2:16" ht="20.100000000000001" customHeight="1" x14ac:dyDescent="0.25">
      <c r="B60" s="114" t="s">
        <v>87</v>
      </c>
      <c r="C60" s="115"/>
      <c r="D60" s="53" t="b">
        <v>1</v>
      </c>
      <c r="E60" s="114" t="s">
        <v>88</v>
      </c>
      <c r="F60" s="115"/>
      <c r="G60" s="53" t="b">
        <v>1</v>
      </c>
      <c r="H60" s="122" t="s">
        <v>89</v>
      </c>
      <c r="I60" s="115"/>
      <c r="J60" s="53" t="b">
        <v>1</v>
      </c>
      <c r="K60" s="122" t="s">
        <v>90</v>
      </c>
      <c r="L60" s="115"/>
      <c r="M60" s="53" t="b">
        <v>1</v>
      </c>
      <c r="N60" s="123" t="s">
        <v>91</v>
      </c>
      <c r="O60" s="115"/>
      <c r="P60" s="53" t="b">
        <v>1</v>
      </c>
    </row>
    <row r="61" spans="2:16" ht="20.100000000000001" customHeight="1" x14ac:dyDescent="0.25">
      <c r="B61" s="114" t="s">
        <v>92</v>
      </c>
      <c r="C61" s="115"/>
      <c r="D61" s="53" t="b">
        <v>1</v>
      </c>
      <c r="E61" s="114" t="s">
        <v>93</v>
      </c>
      <c r="F61" s="115"/>
      <c r="G61" s="53" t="b">
        <v>1</v>
      </c>
      <c r="H61" s="122" t="s">
        <v>94</v>
      </c>
      <c r="I61" s="115"/>
      <c r="J61" s="53" t="b">
        <v>1</v>
      </c>
      <c r="K61" s="122" t="s">
        <v>95</v>
      </c>
      <c r="L61" s="115"/>
      <c r="M61" s="53" t="b">
        <v>1</v>
      </c>
      <c r="N61" s="123" t="s">
        <v>96</v>
      </c>
      <c r="O61" s="115"/>
      <c r="P61" s="53" t="b">
        <v>1</v>
      </c>
    </row>
    <row r="62" spans="2:16" ht="20.100000000000001" customHeight="1" x14ac:dyDescent="0.25">
      <c r="B62" s="122" t="s">
        <v>94</v>
      </c>
      <c r="C62" s="115"/>
      <c r="D62" s="53" t="b">
        <v>1</v>
      </c>
      <c r="E62" s="114" t="s">
        <v>97</v>
      </c>
      <c r="F62" s="115"/>
      <c r="G62" s="53" t="b">
        <v>1</v>
      </c>
      <c r="H62" s="122" t="s">
        <v>98</v>
      </c>
      <c r="I62" s="115"/>
      <c r="J62" s="53" t="b">
        <v>0</v>
      </c>
      <c r="K62" s="122" t="s">
        <v>99</v>
      </c>
      <c r="L62" s="115"/>
      <c r="M62" s="53" t="b">
        <v>1</v>
      </c>
      <c r="N62" s="123" t="s">
        <v>89</v>
      </c>
      <c r="O62" s="115"/>
      <c r="P62" s="53" t="b">
        <v>1</v>
      </c>
    </row>
    <row r="63" spans="2:16" ht="20.100000000000001" customHeight="1" x14ac:dyDescent="0.25">
      <c r="B63" s="122" t="s">
        <v>100</v>
      </c>
      <c r="C63" s="115"/>
      <c r="D63" s="53" t="b">
        <v>1</v>
      </c>
      <c r="E63" s="114" t="s">
        <v>101</v>
      </c>
      <c r="F63" s="115"/>
      <c r="G63" s="53" t="b">
        <v>1</v>
      </c>
      <c r="H63" s="63"/>
      <c r="I63" s="64"/>
      <c r="J63" s="65"/>
      <c r="K63" s="122" t="s">
        <v>102</v>
      </c>
      <c r="L63" s="115"/>
      <c r="M63" s="53" t="b">
        <v>1</v>
      </c>
      <c r="N63" s="123" t="s">
        <v>172</v>
      </c>
      <c r="O63" s="115"/>
      <c r="P63" s="53" t="b">
        <v>1</v>
      </c>
    </row>
    <row r="64" spans="2:16" ht="20.100000000000001" customHeight="1" x14ac:dyDescent="0.25">
      <c r="B64" s="122" t="s">
        <v>103</v>
      </c>
      <c r="C64" s="115"/>
      <c r="D64" s="53" t="b">
        <v>0</v>
      </c>
      <c r="E64" s="114" t="s">
        <v>104</v>
      </c>
      <c r="F64" s="115"/>
      <c r="G64" s="53" t="b">
        <v>1</v>
      </c>
      <c r="H64" s="66"/>
      <c r="I64" s="67"/>
      <c r="J64" s="68"/>
      <c r="K64" s="124" t="s">
        <v>105</v>
      </c>
      <c r="L64" s="125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4" t="s">
        <v>170</v>
      </c>
      <c r="F65" s="115"/>
      <c r="G65" s="53" t="b">
        <v>0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6" t="s">
        <v>111</v>
      </c>
      <c r="C69" s="116"/>
      <c r="D69" s="76"/>
      <c r="E69" s="76"/>
      <c r="F69" s="118" t="s">
        <v>112</v>
      </c>
      <c r="G69" s="120" t="s">
        <v>113</v>
      </c>
      <c r="H69" s="76"/>
      <c r="I69" s="116" t="s">
        <v>114</v>
      </c>
      <c r="J69" s="116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17"/>
      <c r="C70" s="117"/>
      <c r="D70" s="80"/>
      <c r="E70" s="81"/>
      <c r="F70" s="119"/>
      <c r="G70" s="121"/>
      <c r="H70" s="82"/>
      <c r="I70" s="117"/>
      <c r="J70" s="117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-150.006</v>
      </c>
      <c r="D72" s="55">
        <v>-152.131</v>
      </c>
      <c r="E72" s="95" t="s">
        <v>125</v>
      </c>
      <c r="F72" s="55">
        <v>22.3</v>
      </c>
      <c r="G72" s="55">
        <v>21.4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-130.517</v>
      </c>
      <c r="D73" s="55">
        <v>-135.34</v>
      </c>
      <c r="E73" s="97" t="s">
        <v>130</v>
      </c>
      <c r="F73" s="56">
        <v>10</v>
      </c>
      <c r="G73" s="56">
        <v>10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-204.572</v>
      </c>
      <c r="D74" s="55">
        <v>-205.042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-110.44499999999999</v>
      </c>
      <c r="D75" s="55">
        <v>-112.697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27.593</v>
      </c>
      <c r="D76" s="55">
        <v>25.766999999999999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32.752000000000002</v>
      </c>
      <c r="D77" s="55">
        <v>30.201000000000001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23.943999999999999</v>
      </c>
      <c r="D78" s="55">
        <v>22.378</v>
      </c>
      <c r="E78" s="97" t="s">
        <v>155</v>
      </c>
      <c r="F78" s="58">
        <v>0</v>
      </c>
      <c r="G78" s="58">
        <v>0</v>
      </c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24.870999999999999</v>
      </c>
      <c r="D79" s="55">
        <v>23.265000000000001</v>
      </c>
      <c r="E79" s="95" t="s">
        <v>160</v>
      </c>
      <c r="F79" s="55">
        <v>26.4</v>
      </c>
      <c r="G79" s="55">
        <v>18.100000000000001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1.6200000000000001E-5</v>
      </c>
      <c r="D80" s="59">
        <v>1.63E-5</v>
      </c>
      <c r="E80" s="97" t="s">
        <v>165</v>
      </c>
      <c r="F80" s="56">
        <v>15.3</v>
      </c>
      <c r="G80" s="56">
        <v>30.5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0" t="s">
        <v>169</v>
      </c>
      <c r="C84" s="170"/>
    </row>
    <row r="85" spans="2:16" ht="15" customHeight="1" x14ac:dyDescent="0.25">
      <c r="B85" s="171" t="s">
        <v>192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 x14ac:dyDescent="0.25">
      <c r="B86" s="174" t="s">
        <v>178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 x14ac:dyDescent="0.2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25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 x14ac:dyDescent="0.25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 x14ac:dyDescent="0.25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 x14ac:dyDescent="0.2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 x14ac:dyDescent="0.25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 x14ac:dyDescent="0.2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 x14ac:dyDescent="0.25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 x14ac:dyDescent="0.25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 x14ac:dyDescent="0.25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 x14ac:dyDescent="0.25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 x14ac:dyDescent="0.25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 x14ac:dyDescent="0.2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2024-03-08T05:25:07Z</dcterms:modified>
</cp:coreProperties>
</file>