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<sst xmlns="http://schemas.openxmlformats.org/spreadsheetml/2006/main" count="207" uniqueCount="194">
  <si>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</si>
  <si>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</si>
  <si>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</si>
  <si>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</si>
  <si>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</si>
  <si>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</si>
  <si>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</si>
  <si>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</si>
  <si>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</si>
  <si>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</si>
  <si>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</si>
  <si>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</si>
  <si>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</si>
  <si>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</si>
  <si>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</si>
  <si>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</si>
  <si>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</si>
  <si>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</si>
  <si>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</si>
  <si>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</si>
  <si>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</si>
  <si>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</si>
  <si>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</si>
  <si>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</si>
  <si>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</si>
  <si>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</si>
  <si>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</si>
  <si>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</si>
  <si>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</si>
  <si>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</si>
  <si>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</si>
  <si>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</si>
  <si>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</si>
  <si>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</si>
  <si>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</si>
  <si>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</si>
  <si>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</si>
  <si>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</si>
  <si>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</si>
  <si>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</si>
  <si>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</si>
  <si>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</si>
  <si>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</si>
  <si>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</si>
  <si>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</si>
  <si>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</si>
  <si>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</si>
  <si>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</si>
  <si>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</si>
  <si>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</si>
  <si>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</si>
  <si>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</si>
  <si>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</si>
  <si>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</si>
  <si>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</si>
  <si>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</si>
  <si>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</si>
  <si>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</si>
  <si>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</si>
  <si>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</si>
  <si>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</si>
  <si>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</si>
  <si>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</si>
  <si>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</si>
  <si>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</si>
  <si>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</si>
  <si>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</si>
  <si>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</si>
  <si>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</si>
  <si>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</si>
  <si>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</si>
  <si>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</si>
  <si>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</si>
  <si>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</si>
  <si>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</si>
  <si>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</si>
  <si>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</si>
  <si>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</si>
  <si>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</si>
  <si>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</si>
  <si>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</si>
  <si>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</si>
  <si>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</si>
  <si>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</si>
  <si>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</si>
  <si>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</si>
  <si>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</si>
  <si>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</si>
  <si>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</si>
  <si>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</si>
  <si>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</si>
  <si>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</si>
  <si>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</si>
  <si>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</si>
  <si>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</si>
  <si>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</si>
  <si>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</si>
  <si>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</si>
  <si>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</si>
  <si>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</si>
  <si>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</si>
  <si>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</si>
  <si>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</si>
  <si>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</si>
  <si>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</si>
  <si>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</si>
  <si>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</si>
  <si>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</si>
  <si>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</si>
  <si>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</si>
  <si>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</si>
  <si>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</si>
  <si>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</si>
  <si>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</si>
  <si>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</si>
  <si>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</si>
  <si>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</si>
  <si>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</si>
  <si>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</si>
  <si>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</si>
  <si>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</si>
  <si>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</si>
  <si>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</si>
  <si>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</si>
  <si>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</si>
  <si>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</si>
  <si>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</si>
  <si>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</si>
  <si>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</si>
  <si>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</si>
  <si>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</si>
  <si>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</si>
  <si>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</si>
  <si>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</si>
  <si>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</si>
  <si>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</si>
  <si>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</si>
  <si>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</si>
  <si>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</si>
  <si>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</si>
  <si>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</si>
  <si>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</si>
  <si>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</si>
  <si>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</si>
  <si>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</si>
  <si>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</si>
  <si>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</si>
  <si>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</si>
  <si>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</si>
  <si>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</si>
  <si>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</si>
  <si>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</si>
  <si>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</si>
  <si>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</si>
  <si>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</si>
  <si>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</si>
  <si>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</si>
  <si>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</si>
  <si>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</si>
  <si>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</si>
  <si>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</si>
  <si>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</si>
  <si>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</si>
  <si>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</si>
  <si>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</si>
  <si>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</si>
  <si>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</si>
  <si>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</si>
  <si>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</si>
  <si>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</si>
  <si>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</si>
  <si>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</si>
  <si>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</si>
  <si>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</si>
  <si>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</si>
  <si>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</si>
  <si>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</si>
  <si>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</si>
  <si>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</si>
  <si>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</si>
  <si>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</si>
  <si>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</si>
  <si>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두원재</t>
  </si>
  <si>
    <t>월령 40% 이하으로 방풍막 연결 해제</t>
  </si>
  <si>
    <t>MMA</t>
  </si>
  <si>
    <t>TNE</t>
  </si>
  <si>
    <t>G_058255:K/M/T/N</t>
  </si>
  <si>
    <t>S</t>
  </si>
  <si>
    <t>SE</t>
  </si>
  <si>
    <t>E</t>
  </si>
  <si>
    <t>TMT</t>
  </si>
  <si>
    <t>x</t>
  </si>
  <si>
    <t>25s/20k 23s/26k</t>
  </si>
  <si>
    <t>[09:30-12:20] mirror angle limited error로 망원경 연결 끊김 / rap dap 초기화 / 망원경 수동으로 stow 한 후 정상화 됨 / flat 건너뜀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</si>
</sst>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8" zoomScale="145" zoomScaleNormal="145" workbookViewId="0">
      <selection activeCell="M73" sqref="M7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45654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75.81047381546135</v>
      </c>
      <c r="M3" s="157"/>
      <c r="N3" s="66" t="s">
        <v>3</v>
      </c>
      <c r="O3" s="157">
        <f>(P31-P33)/P31*100</f>
        <v>75.81047381546135</v>
      </c>
      <c r="P3" s="15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0.5229166666666667</v>
      </c>
      <c r="D9" s="8">
        <v>1.7</v>
      </c>
      <c r="E9" s="8">
        <v>16.8</v>
      </c>
      <c r="F9" s="8">
        <v>27.3</v>
      </c>
      <c r="G9" s="36" t="s">
        <v>187</v>
      </c>
      <c r="H9" s="8">
        <v>0.3</v>
      </c>
      <c r="I9" s="36">
        <v>4.9000000000000004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1.3</v>
      </c>
      <c r="E10" s="8">
        <v>16.399999999999999</v>
      </c>
      <c r="F10" s="8">
        <v>26.8</v>
      </c>
      <c r="G10" s="36" t="s">
        <v>188</v>
      </c>
      <c r="H10" s="8">
        <v>2.6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0.72569444444444453</v>
      </c>
      <c r="D11" s="15">
        <v>2</v>
      </c>
      <c r="E11" s="15">
        <v>15.7</v>
      </c>
      <c r="F11" s="15">
        <v>27.2</v>
      </c>
      <c r="G11" s="36" t="s">
        <v>189</v>
      </c>
      <c r="H11" s="15">
        <v>7.6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24.202777777777776</v>
      </c>
      <c r="D12" s="19">
        <f>AVERAGE(D9:D11)</f>
        <v>1.6666666666666667</v>
      </c>
      <c r="E12" s="19">
        <f>AVERAGE(E9:E11)</f>
        <v>16.3</v>
      </c>
      <c r="F12" s="20">
        <f>AVERAGE(F9:F11)</f>
        <v>27.099999999999998</v>
      </c>
      <c r="G12" s="21"/>
      <c r="H12" s="22">
        <f>AVERAGE(H9:H11)</f>
        <v>3.5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184</v>
      </c>
      <c r="G16" s="117" t="s">
        <v>190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0.38541666666666669</v>
      </c>
      <c r="D17" s="28">
        <v>0.38750000000000001</v>
      </c>
      <c r="E17" s="28">
        <v>0.5229166666666667</v>
      </c>
      <c r="F17" s="28">
        <v>0.53888888888888886</v>
      </c>
      <c r="G17" s="28">
        <v>0.73402777777777783</v>
      </c>
      <c r="H17" s="28">
        <v>0.75624999999999998</v>
      </c>
      <c r="I17" s="28"/>
      <c r="J17" s="28"/>
      <c r="K17" s="28"/>
      <c r="L17" s="28"/>
      <c r="M17" s="28"/>
      <c r="N17" s="28"/>
      <c r="O17" s="28"/>
      <c r="P17" s="28">
        <v>0.77986111111111101</v>
      </c>
    </row>
    <row r="18" spans="2:16" ht="14.15" customHeight="1">
      <c r="B18" s="35" t="s">
        <v>42</v>
      </c>
      <c r="C18" s="27">
        <v>58210</v>
      </c>
      <c r="D18" s="27">
        <v>58211</v>
      </c>
      <c r="E18" s="27">
        <v>58216</v>
      </c>
      <c r="F18" s="27">
        <v>58224</v>
      </c>
      <c r="G18" s="27">
        <v>58315</v>
      </c>
      <c r="H18" s="27">
        <v>58328</v>
      </c>
      <c r="I18" s="27"/>
      <c r="J18" s="27"/>
      <c r="K18" s="27"/>
      <c r="L18" s="27"/>
      <c r="M18" s="27"/>
      <c r="N18" s="27"/>
      <c r="O18" s="27"/>
      <c r="P18" s="27">
        <v>58340</v>
      </c>
    </row>
    <row r="19" spans="2:16" ht="14.15" customHeight="1" thickBot="1">
      <c r="B19" s="13" t="s">
        <v>43</v>
      </c>
      <c r="C19" s="29"/>
      <c r="D19" s="27">
        <v>58215</v>
      </c>
      <c r="E19" s="30">
        <v>58223</v>
      </c>
      <c r="F19" s="30">
        <v>58314</v>
      </c>
      <c r="G19" s="30">
        <v>58327</v>
      </c>
      <c r="H19" s="30">
        <v>58339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8</v>
      </c>
      <c r="F20" s="33">
        <f>IF(ISNUMBER(F18),F19-F18+1,"")</f>
        <v>91</v>
      </c>
      <c r="G20" s="33">
        <f>IF(ISNUMBER(G18),G19-G18+1,"")</f>
        <v>13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 t="s">
        <v>191</v>
      </c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>
        <v>0.7680555555555556</v>
      </c>
      <c r="K25" s="106">
        <v>0.76944444444444438</v>
      </c>
      <c r="L25" s="36" t="s">
        <v>49</v>
      </c>
      <c r="M25" s="162" t="s">
        <v>192</v>
      </c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>
        <v>0.19166666666666665</v>
      </c>
      <c r="G30" s="43"/>
      <c r="H30" s="43"/>
      <c r="I30" s="43"/>
      <c r="J30" s="43"/>
      <c r="K30" s="44"/>
      <c r="L30" s="43">
        <v>2.0833333333333332E-2</v>
      </c>
      <c r="M30" s="43"/>
      <c r="N30" s="43"/>
      <c r="O30" s="45"/>
      <c r="P30" s="46">
        <f>SUM(C30:J30,L30:N30)</f>
        <v>0.27499999999999997</v>
      </c>
    </row>
    <row r="31" spans="2:16" ht="14.15" customHeight="1">
      <c r="B31" s="37" t="s">
        <v>170</v>
      </c>
      <c r="C31" s="47"/>
      <c r="D31" s="7"/>
      <c r="E31" s="7">
        <v>6.25E-2</v>
      </c>
      <c r="F31" s="7">
        <v>0.19513888888888889</v>
      </c>
      <c r="G31" s="7"/>
      <c r="H31" s="7"/>
      <c r="I31" s="7"/>
      <c r="J31" s="7"/>
      <c r="K31" s="7"/>
      <c r="L31" s="7">
        <v>2.0833333333333332E-2</v>
      </c>
      <c r="M31" s="7"/>
      <c r="N31" s="7"/>
      <c r="O31" s="48"/>
      <c r="P31" s="46">
        <f>SUM(C31:N31)</f>
        <v>0.27847222222222218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>
        <v>6.25E-2</v>
      </c>
      <c r="F33" s="53"/>
      <c r="G33" s="53"/>
      <c r="H33" s="53"/>
      <c r="I33" s="53"/>
      <c r="J33" s="53"/>
      <c r="K33" s="53"/>
      <c r="L33" s="53">
        <v>4.8611111111111112E-3</v>
      </c>
      <c r="M33" s="53"/>
      <c r="N33" s="53"/>
      <c r="O33" s="54"/>
      <c r="P33" s="55">
        <f>SUM(C33:N33)</f>
        <v>6.7361111111111108E-2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0.19513888888888889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1.5972222222222221E-2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0.21111111111111108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186</v>
      </c>
      <c r="D36" s="153"/>
      <c r="E36" s="152"/>
      <c r="F36" s="153"/>
      <c r="G36" s="152"/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2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-161.375</v>
      </c>
      <c r="D72" s="60">
        <v>-162.95599999999999</v>
      </c>
      <c r="E72" s="100" t="s">
        <v>118</v>
      </c>
      <c r="F72" s="60">
        <v>23.87</v>
      </c>
      <c r="G72" s="60">
        <v>21.69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-156.20500000000001</v>
      </c>
      <c r="D73" s="60">
        <v>-158.011</v>
      </c>
      <c r="E73" s="102" t="s">
        <v>122</v>
      </c>
      <c r="F73" s="61">
        <v>25.91</v>
      </c>
      <c r="G73" s="61">
        <v>24.78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-172.107</v>
      </c>
      <c r="D74" s="60">
        <v>-180.876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-120.346</v>
      </c>
      <c r="D75" s="60">
        <v>-125.215</v>
      </c>
      <c r="E75" s="102" t="s">
        <v>132</v>
      </c>
      <c r="F75" s="62">
        <v>35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33.686</v>
      </c>
      <c r="D76" s="60">
        <v>31.233000000000001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29.757000000000001</v>
      </c>
      <c r="D77" s="60">
        <v>27.378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27.48</v>
      </c>
      <c r="D78" s="60">
        <v>25.085000000000001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26.271999999999998</v>
      </c>
      <c r="D79" s="60">
        <v>23.864999999999998</v>
      </c>
      <c r="E79" s="100" t="s">
        <v>152</v>
      </c>
      <c r="F79" s="60">
        <v>18</v>
      </c>
      <c r="G79" s="60">
        <v>15.8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1.3300000000000001E-4</v>
      </c>
      <c r="D80" s="64">
        <v>5.8999999999999998E-5</v>
      </c>
      <c r="E80" s="102" t="s">
        <v>157</v>
      </c>
      <c r="F80" s="61">
        <v>39</v>
      </c>
      <c r="G80" s="61">
        <v>34.1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183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2024-12-28T18:51:36Z</dcterms:modified>
</cp:coreProperties>
</file>