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6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<sst xmlns="http://schemas.openxmlformats.org/spreadsheetml/2006/main" count="215" uniqueCount="202">
  <si>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</si>
  <si>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</si>
  <si>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</si>
  <si>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</si>
  <si>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</si>
  <si>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</si>
  <si>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</si>
  <si>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</si>
  <si>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</si>
  <si>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</si>
  <si>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</si>
  <si>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</si>
  <si>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</si>
  <si>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</si>
  <si>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</si>
  <si>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</si>
  <si>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</si>
  <si>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</si>
  <si>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</si>
  <si>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</si>
  <si>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</si>
  <si>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</si>
  <si>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</si>
  <si>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</si>
  <si>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</si>
  <si>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</si>
  <si>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</si>
  <si>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</si>
  <si>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</si>
  <si>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</si>
  <si>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</si>
  <si>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</si>
  <si>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</si>
  <si>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</si>
  <si>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</si>
  <si>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</si>
  <si>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</si>
  <si>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</si>
  <si>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</si>
  <si>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</si>
  <si>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</si>
  <si>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</si>
  <si>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</si>
  <si>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</si>
  <si>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</si>
  <si>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</si>
  <si>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</si>
  <si>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</si>
  <si>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</si>
  <si>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</si>
  <si>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</si>
  <si>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</si>
  <si>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</si>
  <si>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</si>
  <si>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</si>
  <si>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</si>
  <si>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</si>
  <si>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</si>
  <si>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</si>
  <si>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</si>
  <si>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</si>
  <si>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</si>
  <si>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</si>
  <si>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</si>
  <si>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</si>
  <si>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</si>
  <si>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</si>
  <si>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</si>
  <si>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</si>
  <si>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</si>
  <si>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</si>
  <si>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</si>
  <si>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</si>
  <si>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</si>
  <si>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</si>
  <si>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</si>
  <si>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</si>
  <si>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</si>
  <si>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</si>
  <si>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</si>
  <si>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</si>
  <si>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</si>
  <si>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</si>
  <si>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</si>
  <si>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</si>
  <si>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</si>
  <si>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</si>
  <si>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</si>
  <si>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</si>
  <si>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</si>
  <si>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</si>
  <si>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</si>
  <si>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</si>
  <si>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</si>
  <si>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</si>
  <si>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</si>
  <si>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</si>
  <si>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</si>
  <si>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</si>
  <si>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</si>
  <si>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</si>
  <si>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</si>
  <si>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</si>
  <si>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</si>
  <si>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</si>
  <si>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</si>
  <si>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</si>
  <si>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</si>
  <si>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</si>
  <si>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</si>
  <si>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</si>
  <si>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</si>
  <si>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</si>
  <si>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</si>
  <si>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</si>
  <si>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</si>
  <si>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</si>
  <si>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</si>
  <si>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</si>
  <si>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</si>
  <si>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</si>
  <si>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</si>
  <si>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</si>
  <si>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</si>
  <si>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</si>
  <si>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</si>
  <si>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</si>
  <si>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</si>
  <si>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</si>
  <si>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</si>
  <si>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</si>
  <si>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</si>
  <si>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</si>
  <si>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</si>
  <si>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</si>
  <si>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</si>
  <si>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</si>
  <si>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</si>
  <si>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</si>
  <si>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</si>
  <si>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</si>
  <si>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</si>
  <si>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</si>
  <si>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</si>
  <si>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</si>
  <si>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</si>
  <si>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</si>
  <si>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</si>
  <si>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</si>
  <si>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</si>
  <si>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</si>
  <si>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</si>
  <si>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</si>
  <si>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</si>
  <si>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</si>
  <si>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</si>
  <si>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</si>
  <si>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</si>
  <si>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</si>
  <si>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</si>
  <si>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</si>
  <si>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</si>
  <si>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</si>
  <si>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</si>
  <si>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</si>
  <si>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</si>
  <si>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</si>
  <si>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</si>
  <si>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</si>
  <si>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</si>
  <si>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</si>
  <si>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</si>
  <si>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</si>
  <si>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</si>
  <si>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</si>
  <si>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</si>
  <si>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</si>
  <si>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</si>
  <si>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</si>
  <si>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</si>
  <si>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</si>
  <si>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</si>
  <si>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TMT</t>
  </si>
  <si>
    <t>KSP</t>
  </si>
  <si>
    <t>BLG</t>
  </si>
  <si>
    <t>월령 40%이상으로 방풍막 연결</t>
  </si>
  <si>
    <t>B</t>
  </si>
  <si>
    <t>NNW</t>
  </si>
  <si>
    <t>NE</t>
  </si>
  <si>
    <t>김예은</t>
  </si>
  <si>
    <t>10s/23k 13s/22k 17s/23k</t>
  </si>
  <si>
    <t>10s/26k 14s/24k 18s/21k</t>
  </si>
  <si>
    <t>I_020612</t>
  </si>
  <si>
    <t>I_020612 필터와 초점 값 누락 됨</t>
  </si>
  <si>
    <t>[13:43] Dell dome shutter가 멈추면 관측 중이던 obstool도 멈춤/  Dell dome shutter 재실행 후 정상화 됨</t>
  </si>
  <si>
    <t>E_020671 미러커버를 닫고 촬영함</t>
  </si>
  <si>
    <t>E_020671</t>
  </si>
  <si>
    <t>[14:02] 짙은 구름으로 인한 관측 대기/ [14:40] 관측 재개</t>
  </si>
  <si>
    <t>[18:27] 짙은 구름으로 인한 관측 대기/ [19:25] 관측 재개</t>
  </si>
  <si>
    <t>[19:56] 짙은 구름 및 높은 습도(vaisala 86%/ 2.3m 95%)로 인해 관측 종료</t>
  </si>
  <si>
    <t>C_020666-020788</t>
  </si>
  <si>
    <t>영상확인 DS9 프로그램이 3차례 자동으로 종료 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</si>
</sst>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0" zoomScale="140" zoomScaleNormal="140" workbookViewId="0">
      <selection activeCell="B51" sqref="B51:P5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45468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85.148514851485146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0.35902777777777778</v>
      </c>
      <c r="D9" s="8">
        <v>1.7</v>
      </c>
      <c r="E9" s="8">
        <v>8.5</v>
      </c>
      <c r="F9" s="8">
        <v>63.6</v>
      </c>
      <c r="G9" s="36" t="s">
        <v>187</v>
      </c>
      <c r="H9" s="8">
        <v>8.5</v>
      </c>
      <c r="I9" s="36">
        <v>84.9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1.4</v>
      </c>
      <c r="E10" s="8">
        <v>8.1999999999999993</v>
      </c>
      <c r="F10" s="8">
        <v>75.7</v>
      </c>
      <c r="G10" s="36" t="s">
        <v>188</v>
      </c>
      <c r="H10" s="8">
        <v>5.2</v>
      </c>
      <c r="I10" s="11"/>
      <c r="J10" s="9">
        <f>IF(L10, 1, 0) + IF(M10, 2, 0) + IF(N10, 4, 0) + IF(O10, 8, 0) + IF(P10, 16, 0)</f>
        <v>8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0.81874999999999998</v>
      </c>
      <c r="D11" s="15">
        <v>3</v>
      </c>
      <c r="E11" s="15">
        <v>8.1999999999999993</v>
      </c>
      <c r="F11" s="15">
        <v>80.2</v>
      </c>
      <c r="G11" s="36" t="s">
        <v>187</v>
      </c>
      <c r="H11" s="15">
        <v>7.8</v>
      </c>
      <c r="I11" s="16"/>
      <c r="J11" s="9">
        <f>IF(L11, 1, 0) + IF(M11, 2, 0) + IF(N11, 4, 0) + IF(O11, 8, 0) + IF(P11, 16, 0)</f>
        <v>14</v>
      </c>
      <c r="K11" s="12" t="b">
        <v>1</v>
      </c>
      <c r="L11" s="12" t="b">
        <v>0</v>
      </c>
      <c r="M11" s="12" t="b">
        <v>1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24.459722222222222</v>
      </c>
      <c r="D12" s="19">
        <f>AVERAGE(D9:D11)</f>
        <v>2.0333333333333332</v>
      </c>
      <c r="E12" s="19">
        <f>AVERAGE(E9:E11)</f>
        <v>8.2999999999999989</v>
      </c>
      <c r="F12" s="20">
        <f>AVERAGE(F9:F11)</f>
        <v>73.166666666666671</v>
      </c>
      <c r="G12" s="21"/>
      <c r="H12" s="22">
        <f>AVERAGE(H9:H11)</f>
        <v>7.166666666666667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182</v>
      </c>
      <c r="F16" s="27" t="s">
        <v>184</v>
      </c>
      <c r="G16" s="27" t="s">
        <v>183</v>
      </c>
      <c r="H16" s="27" t="s">
        <v>182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0.29722222222222222</v>
      </c>
      <c r="D17" s="28">
        <v>0.29791666666666666</v>
      </c>
      <c r="E17" s="28">
        <v>0.3354166666666667</v>
      </c>
      <c r="F17" s="28">
        <v>0.35694444444444445</v>
      </c>
      <c r="G17" s="28">
        <v>0.75694444444444453</v>
      </c>
      <c r="H17" s="28">
        <v>0.82152777777777775</v>
      </c>
      <c r="I17" s="28">
        <v>0.83333333333333337</v>
      </c>
      <c r="J17" s="28"/>
      <c r="K17" s="28"/>
      <c r="L17" s="28"/>
      <c r="M17" s="28"/>
      <c r="N17" s="28"/>
      <c r="O17" s="28"/>
      <c r="P17" s="28">
        <v>0.83680555555555547</v>
      </c>
    </row>
    <row r="18" spans="2:16" ht="14.15" customHeight="1">
      <c r="B18" s="35" t="s">
        <v>43</v>
      </c>
      <c r="C18" s="27">
        <v>20502</v>
      </c>
      <c r="D18" s="27">
        <v>20503</v>
      </c>
      <c r="E18" s="27">
        <v>20520</v>
      </c>
      <c r="F18" s="27">
        <v>20533</v>
      </c>
      <c r="G18" s="27">
        <v>20770</v>
      </c>
      <c r="H18" s="27">
        <v>20783</v>
      </c>
      <c r="I18" s="27">
        <v>20789</v>
      </c>
      <c r="J18" s="27"/>
      <c r="K18" s="27"/>
      <c r="L18" s="27"/>
      <c r="M18" s="27"/>
      <c r="N18" s="27"/>
      <c r="O18" s="27"/>
      <c r="P18" s="27">
        <v>20794</v>
      </c>
    </row>
    <row r="19" spans="2:16" ht="14.15" customHeight="1" thickBot="1">
      <c r="B19" s="13" t="s">
        <v>44</v>
      </c>
      <c r="C19" s="29"/>
      <c r="D19" s="27">
        <v>20515</v>
      </c>
      <c r="E19" s="30">
        <v>20532</v>
      </c>
      <c r="F19" s="30">
        <v>20769</v>
      </c>
      <c r="G19" s="30">
        <v>20782</v>
      </c>
      <c r="H19" s="30">
        <v>20788</v>
      </c>
      <c r="I19" s="30">
        <v>20793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13</v>
      </c>
      <c r="E20" s="33">
        <f t="shared" ref="E20:O20" si="0">IF(ISNUMBER(E18),E19-E18+1,"")</f>
        <v>13</v>
      </c>
      <c r="F20" s="33">
        <f t="shared" si="0"/>
        <v>237</v>
      </c>
      <c r="G20" s="33">
        <f t="shared" si="0"/>
        <v>13</v>
      </c>
      <c r="H20" s="33">
        <f t="shared" si="0"/>
        <v>6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>
        <v>0.31736111111111115</v>
      </c>
      <c r="D24" s="106">
        <v>0.31944444444444448</v>
      </c>
      <c r="E24" s="113" t="s">
        <v>174</v>
      </c>
      <c r="F24" s="130" t="s">
        <v>191</v>
      </c>
      <c r="G24" s="130"/>
      <c r="H24" s="130"/>
      <c r="I24" s="130"/>
      <c r="J24" s="106"/>
      <c r="K24" s="106"/>
      <c r="L24" s="36" t="s">
        <v>181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>
        <v>0.3215277777777778</v>
      </c>
      <c r="D26" s="106">
        <v>0.32361111111111113</v>
      </c>
      <c r="E26" s="113" t="s">
        <v>168</v>
      </c>
      <c r="F26" s="130" t="s">
        <v>190</v>
      </c>
      <c r="G26" s="130"/>
      <c r="H26" s="130"/>
      <c r="I26" s="130"/>
      <c r="J26" s="106"/>
      <c r="K26" s="106"/>
      <c r="L26" s="36" t="s">
        <v>186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0.39513888888888887</v>
      </c>
      <c r="D30" s="43">
        <v>6.458333333333334E-2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0.4597222222222222</v>
      </c>
    </row>
    <row r="31" spans="2:16" ht="14.15" customHeight="1">
      <c r="B31" s="37" t="s">
        <v>173</v>
      </c>
      <c r="C31" s="47">
        <v>0.39999999999999997</v>
      </c>
      <c r="D31" s="7">
        <v>6.458333333333334E-2</v>
      </c>
      <c r="E31" s="7"/>
      <c r="F31" s="7"/>
      <c r="G31" s="7"/>
      <c r="H31" s="7"/>
      <c r="I31" s="7"/>
      <c r="J31" s="7"/>
      <c r="K31" s="7">
        <v>2.6388888888888889E-2</v>
      </c>
      <c r="L31" s="7"/>
      <c r="M31" s="7"/>
      <c r="N31" s="7"/>
      <c r="O31" s="48"/>
      <c r="P31" s="46">
        <f>SUM(C31:N31)</f>
        <v>0.4909722222222222</v>
      </c>
    </row>
    <row r="32" spans="2:16" ht="14.15" customHeight="1">
      <c r="B32" s="37" t="s">
        <v>67</v>
      </c>
      <c r="C32" s="49">
        <v>2.9166666666666664E-2</v>
      </c>
      <c r="D32" s="50">
        <v>4.3750000000000004E-2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7.2916666666666671E-2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0.37083333333333329</v>
      </c>
      <c r="D34" s="110">
        <f t="shared" ref="D34:P34" si="1">D31-D32-D33</f>
        <v>2.0833333333333336E-2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2.6388888888888889E-2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0.41805555555555551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2" t="s">
        <v>69</v>
      </c>
      <c r="C36" s="134" t="s">
        <v>192</v>
      </c>
      <c r="D36" s="134"/>
      <c r="E36" s="134" t="s">
        <v>196</v>
      </c>
      <c r="F36" s="134"/>
      <c r="G36" s="134" t="s">
        <v>200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>
      <c r="B37" s="14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193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194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195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41" t="s">
        <v>197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41" t="s">
        <v>198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 t="s">
        <v>199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8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176</v>
      </c>
      <c r="C54" s="162"/>
      <c r="D54" s="162"/>
      <c r="E54" s="162"/>
      <c r="F54" s="112">
        <v>1709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5" t="s">
        <v>71</v>
      </c>
      <c r="C56" s="14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6" t="s">
        <v>72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73</v>
      </c>
      <c r="O57" s="147"/>
      <c r="P57" s="150"/>
    </row>
    <row r="58" spans="2:16" ht="17.149999999999999" customHeight="1">
      <c r="B58" s="151" t="s">
        <v>74</v>
      </c>
      <c r="C58" s="152"/>
      <c r="D58" s="153"/>
      <c r="E58" s="151" t="s">
        <v>75</v>
      </c>
      <c r="F58" s="152"/>
      <c r="G58" s="153"/>
      <c r="H58" s="152" t="s">
        <v>76</v>
      </c>
      <c r="I58" s="152"/>
      <c r="J58" s="152"/>
      <c r="K58" s="154" t="s">
        <v>77</v>
      </c>
      <c r="L58" s="152"/>
      <c r="M58" s="155"/>
      <c r="N58" s="156"/>
      <c r="O58" s="152"/>
      <c r="P58" s="157"/>
    </row>
    <row r="59" spans="2:16" ht="20.149999999999999" customHeight="1">
      <c r="B59" s="170" t="s">
        <v>78</v>
      </c>
      <c r="C59" s="171"/>
      <c r="D59" s="58" t="b">
        <v>1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-162.69999999999999</v>
      </c>
      <c r="D72" s="60">
        <v>-164.3</v>
      </c>
      <c r="E72" s="100" t="s">
        <v>120</v>
      </c>
      <c r="F72" s="60">
        <v>21.1</v>
      </c>
      <c r="G72" s="60">
        <v>19.600000000000001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-158.1</v>
      </c>
      <c r="D73" s="60">
        <v>-159.80000000000001</v>
      </c>
      <c r="E73" s="102" t="s">
        <v>124</v>
      </c>
      <c r="F73" s="61">
        <v>35.1</v>
      </c>
      <c r="G73" s="61">
        <v>38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2</v>
      </c>
      <c r="Q73" s="107"/>
    </row>
    <row r="74" spans="2:17" ht="20.149999999999999" customHeight="1">
      <c r="B74" s="100" t="s">
        <v>128</v>
      </c>
      <c r="C74" s="60">
        <v>-208.2</v>
      </c>
      <c r="D74" s="60">
        <v>-209.1</v>
      </c>
      <c r="E74" s="102" t="s">
        <v>129</v>
      </c>
      <c r="F74" s="62">
        <v>20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-125.9</v>
      </c>
      <c r="D75" s="60">
        <v>-130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30.6</v>
      </c>
      <c r="D76" s="60">
        <v>28.5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26.7</v>
      </c>
      <c r="D77" s="60">
        <v>24.9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24.4</v>
      </c>
      <c r="D78" s="60">
        <v>22.6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23.1</v>
      </c>
      <c r="D79" s="60">
        <v>21.4</v>
      </c>
      <c r="E79" s="100" t="s">
        <v>154</v>
      </c>
      <c r="F79" s="60">
        <v>11.6</v>
      </c>
      <c r="G79" s="60">
        <v>10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3.6000000000000001E-5</v>
      </c>
      <c r="D80" s="64">
        <v>3.5200000000000002E-5</v>
      </c>
      <c r="E80" s="102" t="s">
        <v>159</v>
      </c>
      <c r="F80" s="61">
        <v>52.3</v>
      </c>
      <c r="G80" s="61">
        <v>80.3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185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201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2024-06-25T20:18:06Z</dcterms:modified>
</cp:coreProperties>
</file>