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<sst xmlns="http://schemas.openxmlformats.org/spreadsheetml/2006/main" count="220" uniqueCount="208">
  <si>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</si>
  <si>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</si>
  <si>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</si>
  <si>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</si>
  <si>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</si>
  <si>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</si>
  <si>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</si>
  <si>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</si>
  <si>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</si>
  <si>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</si>
  <si>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</si>
  <si>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</si>
  <si>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</si>
  <si>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</si>
  <si>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</si>
  <si>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</si>
  <si>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</si>
  <si>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</si>
  <si>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</si>
  <si>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</si>
  <si>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</si>
  <si>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</si>
  <si>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</si>
  <si>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</si>
  <si>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</si>
  <si>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</si>
  <si>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</si>
  <si>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</si>
  <si>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</si>
  <si>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</si>
  <si>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</si>
  <si>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</si>
  <si>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</si>
  <si>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</si>
  <si>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</si>
  <si>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</si>
  <si>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</si>
  <si>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</si>
  <si>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</si>
  <si>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</si>
  <si>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</si>
  <si>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</si>
  <si>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</si>
  <si>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</si>
  <si>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</si>
  <si>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</si>
  <si>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</si>
  <si>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</si>
  <si>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</si>
  <si>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</si>
  <si>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</si>
  <si>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</si>
  <si>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</si>
  <si>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</si>
  <si>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</si>
  <si>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</si>
  <si>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</si>
  <si>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</si>
  <si>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</si>
  <si>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</si>
  <si>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</si>
  <si>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</si>
  <si>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</si>
  <si>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</si>
  <si>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</si>
  <si>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</si>
  <si>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</si>
  <si>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</si>
  <si>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</si>
  <si>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</si>
  <si>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</si>
  <si>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</si>
  <si>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</si>
  <si>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</si>
  <si>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</si>
  <si>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</si>
  <si>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</si>
  <si>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</si>
  <si>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</si>
  <si>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</si>
  <si>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</si>
  <si>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</si>
  <si>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</si>
  <si>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</si>
  <si>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</si>
  <si>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</si>
  <si>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</si>
  <si>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</si>
  <si>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</si>
  <si>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</si>
  <si>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</si>
  <si>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</si>
  <si>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</si>
  <si>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</si>
  <si>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</si>
  <si>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</si>
  <si>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</si>
  <si>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</si>
  <si>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</si>
  <si>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</si>
  <si>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</si>
  <si>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</si>
  <si>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</si>
  <si>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</si>
  <si>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</si>
  <si>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</si>
  <si>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</si>
  <si>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</si>
  <si>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</si>
  <si>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</si>
  <si>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</si>
  <si>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</si>
  <si>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</si>
  <si>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</si>
  <si>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</si>
  <si>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</si>
  <si>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</si>
  <si>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</si>
  <si>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</si>
  <si>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</si>
  <si>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</si>
  <si>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</si>
  <si>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</si>
  <si>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</si>
  <si>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</si>
  <si>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</si>
  <si>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</si>
  <si>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</si>
  <si>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</si>
  <si>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</si>
  <si>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</si>
  <si>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</si>
  <si>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</si>
  <si>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</si>
  <si>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</si>
  <si>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</si>
  <si>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</si>
  <si>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</si>
  <si>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</si>
  <si>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</si>
  <si>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</si>
  <si>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</si>
  <si>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</si>
  <si>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</si>
  <si>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</si>
  <si>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</si>
  <si>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</si>
  <si>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</si>
  <si>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</si>
  <si>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</si>
  <si>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</si>
  <si>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</si>
  <si>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</si>
  <si>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</si>
  <si>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</si>
  <si>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</si>
  <si>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</si>
  <si>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</si>
  <si>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</si>
  <si>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</si>
  <si>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</si>
  <si>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</si>
  <si>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</si>
  <si>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</si>
  <si>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</si>
  <si>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</si>
  <si>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</si>
  <si>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</si>
  <si>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</si>
  <si>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</si>
  <si>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</si>
  <si>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</si>
  <si>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</si>
  <si>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</si>
  <si>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</si>
  <si>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</si>
  <si>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</si>
  <si>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</si>
  <si>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</si>
  <si>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</si>
  <si>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</si>
  <si>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</si>
  <si>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</si>
  <si>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TMT</t>
  </si>
  <si>
    <t>BLG</t>
  </si>
  <si>
    <t>김예은</t>
  </si>
  <si>
    <t>KSP</t>
  </si>
  <si>
    <t>5s/22k 9s/27k 12s/26k</t>
  </si>
  <si>
    <t>17s/25k 18s/21k</t>
  </si>
  <si>
    <t>M_008247</t>
  </si>
  <si>
    <t>-</t>
  </si>
  <si>
    <t>T_008293</t>
  </si>
  <si>
    <t>G_008304-008305:K</t>
  </si>
  <si>
    <t>M_008417-008419:N</t>
  </si>
  <si>
    <t>C_008422-008427</t>
  </si>
  <si>
    <t>돔 셔텨 El 70부터 소음이 시작 됨</t>
  </si>
  <si>
    <t>E_008311</t>
  </si>
  <si>
    <t>E_008318</t>
  </si>
  <si>
    <t>E_008322</t>
  </si>
  <si>
    <t>E_008344-8346</t>
  </si>
  <si>
    <t>E_008311/ E_008318/ E_008322/ E_008344-8346 맞바람으로 인한 Dec oscillation으로 포인팅 실패해서 수동 관측 함</t>
  </si>
  <si>
    <t>[13:25] 높은 습도(viasala 81%/ topring 85%/ 2.3m 91%)로 인한 관측 대기/ [14:15] 관측 재개</t>
  </si>
  <si>
    <t>관측 동안 Dec oscillation exposure error 여러 차례 출력 됨</t>
  </si>
  <si>
    <t>DS9 영상과 Gmon 1차례씩 자동 종료 됨</t>
  </si>
  <si>
    <t>T_008293 고도한계로 망원경과 잠깐 연결끊기며 별이 흐름/ KSP12-15 스크립트로 바꿈</t>
  </si>
  <si>
    <t>[19:00] 짙은 구름 및 높은 습도(viasala 83%/ topring 87%)로 관측 종료함</t>
  </si>
  <si>
    <t>구름의 영향으로 오전flat 건너 뜀</t>
  </si>
  <si>
    <t>[17:57-18:35] IC N crash로 스크립트가 멈춘것을 늦게 확인 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</si>
</sst>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14" fontId="5" fillId="0" borderId="26" xfId="0" applyNumberFormat="1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80" zoomScale="140" zoomScaleNormal="140" workbookViewId="0">
      <selection activeCell="B48" sqref="B48:P48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45413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83.55359765051395</v>
      </c>
      <c r="M3" s="166"/>
      <c r="N3" s="66" t="s">
        <v>3</v>
      </c>
      <c r="O3" s="166">
        <f>(P31-P33)/P31*100</f>
        <v>100</v>
      </c>
      <c r="P3" s="166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0.36736111111111108</v>
      </c>
      <c r="D9" s="8">
        <v>3.2</v>
      </c>
      <c r="E9" s="8"/>
      <c r="F9" s="8"/>
      <c r="G9" s="36"/>
      <c r="H9" s="8"/>
      <c r="I9" s="36">
        <v>45.3</v>
      </c>
      <c r="J9" s="9">
        <f>IF(L9, 1, 0) + IF(M9, 2, 0) + IF(N9, 4, 0) + IF(O9, 8, 0) + IF(P9, 16, 0)</f>
        <v>6</v>
      </c>
      <c r="K9" s="10" t="b">
        <v>1</v>
      </c>
      <c r="L9" s="10" t="b">
        <v>0</v>
      </c>
      <c r="M9" s="10" t="b">
        <v>1</v>
      </c>
      <c r="N9" s="10" t="b">
        <v>1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1.6</v>
      </c>
      <c r="E10" s="8"/>
      <c r="F10" s="8"/>
      <c r="G10" s="36"/>
      <c r="H10" s="8"/>
      <c r="I10" s="11"/>
      <c r="J10" s="9">
        <f>IF(L10, 1, 0) + IF(M10, 2, 0) + IF(N10, 4, 0) + IF(O10, 8, 0) + IF(P10, 16, 0)</f>
        <v>6</v>
      </c>
      <c r="K10" s="12" t="b">
        <v>1</v>
      </c>
      <c r="L10" s="12" t="b">
        <v>0</v>
      </c>
      <c r="M10" s="12" t="b">
        <v>1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0.79166666666666663</v>
      </c>
      <c r="D11" s="15" t="s">
        <v>190</v>
      </c>
      <c r="E11" s="15"/>
      <c r="F11" s="15"/>
      <c r="G11" s="36"/>
      <c r="H11" s="15"/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24.424305555555556</v>
      </c>
      <c r="D12" s="19">
        <f>AVERAGE(D9:D11)</f>
        <v>2.4000000000000004</v>
      </c>
      <c r="E12" s="19" t="e">
        <f>AVERAGE(E9:E11)</f>
        <v>#DIV/0!</v>
      </c>
      <c r="F12" s="20" t="e">
        <f>AVERAGE(F9:F11)</f>
        <v>#DIV/0!</v>
      </c>
      <c r="G12" s="21"/>
      <c r="H12" s="22" t="e">
        <f>AVERAGE(H9:H11)</f>
        <v>#DIV/0!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183</v>
      </c>
      <c r="F16" s="27" t="s">
        <v>186</v>
      </c>
      <c r="G16" s="27" t="s">
        <v>184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0.32083333333333336</v>
      </c>
      <c r="D17" s="28">
        <v>0.32222222222222224</v>
      </c>
      <c r="E17" s="28">
        <v>0.34791666666666665</v>
      </c>
      <c r="F17" s="28">
        <v>0.36874999999999997</v>
      </c>
      <c r="G17" s="28">
        <v>0.50694444444444442</v>
      </c>
      <c r="H17" s="28">
        <v>0.8256944444444444</v>
      </c>
      <c r="I17" s="28"/>
      <c r="J17" s="28"/>
      <c r="K17" s="28"/>
      <c r="L17" s="28"/>
      <c r="M17" s="28"/>
      <c r="N17" s="28"/>
      <c r="O17" s="28"/>
      <c r="P17" s="28">
        <v>0.82916666666666661</v>
      </c>
    </row>
    <row r="18" spans="2:16" ht="14.15" customHeight="1">
      <c r="B18" s="35" t="s">
        <v>43</v>
      </c>
      <c r="C18" s="27">
        <v>8184</v>
      </c>
      <c r="D18" s="27">
        <v>8185</v>
      </c>
      <c r="E18" s="27">
        <v>8207</v>
      </c>
      <c r="F18" s="27">
        <v>8220</v>
      </c>
      <c r="G18" s="27">
        <v>8308</v>
      </c>
      <c r="H18" s="27">
        <v>8428</v>
      </c>
      <c r="I18" s="27"/>
      <c r="J18" s="27"/>
      <c r="K18" s="27"/>
      <c r="L18" s="27"/>
      <c r="M18" s="27"/>
      <c r="N18" s="27"/>
      <c r="O18" s="27"/>
      <c r="P18" s="27">
        <v>8433</v>
      </c>
    </row>
    <row r="19" spans="2:16" ht="14.15" customHeight="1" thickBot="1">
      <c r="B19" s="13" t="s">
        <v>44</v>
      </c>
      <c r="C19" s="29"/>
      <c r="D19" s="27">
        <v>8197</v>
      </c>
      <c r="E19" s="30">
        <v>8219</v>
      </c>
      <c r="F19" s="30">
        <v>8307</v>
      </c>
      <c r="G19" s="30">
        <v>8427</v>
      </c>
      <c r="H19" s="30">
        <v>8432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13</v>
      </c>
      <c r="E20" s="33">
        <f t="shared" ref="E20:O20" si="0">IF(ISNUMBER(E18),E19-E18+1,"")</f>
        <v>13</v>
      </c>
      <c r="F20" s="33">
        <f t="shared" si="0"/>
        <v>88</v>
      </c>
      <c r="G20" s="33">
        <f t="shared" si="0"/>
        <v>120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6">
        <v>0.32708333333333334</v>
      </c>
      <c r="D23" s="106">
        <v>0.32916666666666666</v>
      </c>
      <c r="E23" s="36" t="s">
        <v>49</v>
      </c>
      <c r="F23" s="174" t="s">
        <v>187</v>
      </c>
      <c r="G23" s="174"/>
      <c r="H23" s="174"/>
      <c r="I23" s="174"/>
      <c r="J23" s="106"/>
      <c r="K23" s="106"/>
      <c r="L23" s="36" t="s">
        <v>50</v>
      </c>
      <c r="M23" s="174"/>
      <c r="N23" s="174"/>
      <c r="O23" s="174"/>
      <c r="P23" s="174"/>
    </row>
    <row r="24" spans="2:16" ht="13.5" customHeight="1">
      <c r="B24" s="175"/>
      <c r="C24" s="106"/>
      <c r="D24" s="106"/>
      <c r="E24" s="113" t="s">
        <v>175</v>
      </c>
      <c r="F24" s="174"/>
      <c r="G24" s="174"/>
      <c r="H24" s="174"/>
      <c r="I24" s="174"/>
      <c r="J24" s="106"/>
      <c r="K24" s="106"/>
      <c r="L24" s="36" t="s">
        <v>52</v>
      </c>
      <c r="M24" s="174"/>
      <c r="N24" s="174"/>
      <c r="O24" s="174"/>
      <c r="P24" s="174"/>
    </row>
    <row r="25" spans="2:16" ht="13.5" customHeight="1">
      <c r="B25" s="175"/>
      <c r="C25" s="106">
        <v>0.33194444444444443</v>
      </c>
      <c r="D25" s="106">
        <v>0.33263888888888887</v>
      </c>
      <c r="E25" s="113" t="s">
        <v>176</v>
      </c>
      <c r="F25" s="177" t="s">
        <v>188</v>
      </c>
      <c r="G25" s="174"/>
      <c r="H25" s="174"/>
      <c r="I25" s="174"/>
      <c r="J25" s="106"/>
      <c r="K25" s="106"/>
      <c r="L25" s="36" t="s">
        <v>51</v>
      </c>
      <c r="M25" s="174"/>
      <c r="N25" s="174"/>
      <c r="O25" s="174"/>
      <c r="P25" s="174"/>
    </row>
    <row r="26" spans="2:16" ht="13.5" customHeight="1">
      <c r="B26" s="175"/>
      <c r="C26" s="106"/>
      <c r="D26" s="106"/>
      <c r="E26" s="113" t="s">
        <v>169</v>
      </c>
      <c r="F26" s="174"/>
      <c r="G26" s="174"/>
      <c r="H26" s="174"/>
      <c r="I26" s="174"/>
      <c r="J26" s="106"/>
      <c r="K26" s="106"/>
      <c r="L26" s="36" t="s">
        <v>49</v>
      </c>
      <c r="M26" s="174"/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53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0.2951388888888889</v>
      </c>
      <c r="D30" s="43">
        <v>0.14027777777777778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0.43541666666666667</v>
      </c>
    </row>
    <row r="31" spans="2:16" ht="14.15" customHeight="1">
      <c r="B31" s="37" t="s">
        <v>174</v>
      </c>
      <c r="C31" s="47">
        <v>0.31597222222222221</v>
      </c>
      <c r="D31" s="7">
        <v>0.14027777777777778</v>
      </c>
      <c r="E31" s="7"/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0.47291666666666665</v>
      </c>
    </row>
    <row r="32" spans="2:16" ht="14.15" customHeight="1">
      <c r="B32" s="37" t="s">
        <v>68</v>
      </c>
      <c r="C32" s="49">
        <v>7.7777777777777779E-2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7.7777777777777779E-2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0.23819444444444443</v>
      </c>
      <c r="D34" s="110">
        <f t="shared" ref="D34:P34" si="1">D31-D32-D33</f>
        <v>0.14027777777777778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1.6666666666666666E-2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0.39513888888888887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70</v>
      </c>
      <c r="C36" s="159" t="s">
        <v>189</v>
      </c>
      <c r="D36" s="159"/>
      <c r="E36" s="159" t="s">
        <v>191</v>
      </c>
      <c r="F36" s="159"/>
      <c r="G36" s="159" t="s">
        <v>192</v>
      </c>
      <c r="H36" s="159"/>
      <c r="I36" s="159" t="s">
        <v>196</v>
      </c>
      <c r="J36" s="159"/>
      <c r="K36" s="159" t="s">
        <v>197</v>
      </c>
      <c r="L36" s="159"/>
      <c r="M36" s="159" t="s">
        <v>198</v>
      </c>
      <c r="N36" s="159"/>
      <c r="O36" s="159" t="s">
        <v>199</v>
      </c>
      <c r="P36" s="159"/>
    </row>
    <row r="37" spans="2:16" ht="18" customHeight="1">
      <c r="B37" s="161"/>
      <c r="C37" s="159" t="s">
        <v>193</v>
      </c>
      <c r="D37" s="159"/>
      <c r="E37" s="159" t="s">
        <v>194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204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201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200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 t="s">
        <v>202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 t="s">
        <v>207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 t="s">
        <v>203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81" t="s">
        <v>205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 t="s">
        <v>206</v>
      </c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Bot="1">
      <c r="B53" s="152" t="s">
        <v>172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177</v>
      </c>
      <c r="C54" s="148"/>
      <c r="D54" s="148"/>
      <c r="E54" s="148"/>
      <c r="F54" s="112">
        <v>267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49999999999999" customHeight="1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49999999999999" customHeight="1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49999999999999" customHeight="1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49999999999999" customHeight="1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49999999999999" customHeight="1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49999999999999" customHeight="1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170</v>
      </c>
      <c r="O63" s="117"/>
      <c r="P63" s="58" t="b">
        <v>1</v>
      </c>
    </row>
    <row r="64" spans="2:16" ht="20.149999999999999" customHeight="1">
      <c r="B64" s="124" t="s">
        <v>100</v>
      </c>
      <c r="C64" s="117"/>
      <c r="D64" s="58" t="b">
        <v>0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165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-162.69999999999999</v>
      </c>
      <c r="D72" s="60">
        <v>-164.4</v>
      </c>
      <c r="E72" s="100" t="s">
        <v>121</v>
      </c>
      <c r="F72" s="60">
        <v>21</v>
      </c>
      <c r="G72" s="60">
        <v>19.100000000000001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-158</v>
      </c>
      <c r="D73" s="60">
        <v>-159.9</v>
      </c>
      <c r="E73" s="102" t="s">
        <v>125</v>
      </c>
      <c r="F73" s="61">
        <v>28</v>
      </c>
      <c r="G73" s="61">
        <v>33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-209.6</v>
      </c>
      <c r="D74" s="60">
        <v>-210.6</v>
      </c>
      <c r="E74" s="102" t="s">
        <v>130</v>
      </c>
      <c r="F74" s="62">
        <v>15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-125.9</v>
      </c>
      <c r="D75" s="60">
        <v>-130.5</v>
      </c>
      <c r="E75" s="102" t="s">
        <v>135</v>
      </c>
      <c r="F75" s="62">
        <v>40</v>
      </c>
      <c r="G75" s="62">
        <v>35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30.6</v>
      </c>
      <c r="D76" s="60">
        <v>28</v>
      </c>
      <c r="E76" s="102" t="s">
        <v>140</v>
      </c>
      <c r="F76" s="62">
        <v>40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26.8</v>
      </c>
      <c r="D77" s="60">
        <v>24.4</v>
      </c>
      <c r="E77" s="102" t="s">
        <v>145</v>
      </c>
      <c r="F77" s="62">
        <v>255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24.5</v>
      </c>
      <c r="D78" s="60">
        <v>22.1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>
      <c r="B79" s="100" t="s">
        <v>154</v>
      </c>
      <c r="C79" s="60">
        <v>23.3</v>
      </c>
      <c r="D79" s="60">
        <v>20.8</v>
      </c>
      <c r="E79" s="100" t="s">
        <v>155</v>
      </c>
      <c r="F79" s="60">
        <v>14.3</v>
      </c>
      <c r="G79" s="60">
        <v>9.6999999999999993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3.2799999999999998E-5</v>
      </c>
      <c r="D80" s="64">
        <v>3.1300000000000002E-5</v>
      </c>
      <c r="E80" s="102" t="s">
        <v>160</v>
      </c>
      <c r="F80" s="61">
        <v>71</v>
      </c>
      <c r="G80" s="61">
        <v>84.5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164</v>
      </c>
      <c r="C84" s="167"/>
    </row>
    <row r="85" spans="2:16" ht="15" customHeight="1">
      <c r="B85" s="168" t="s">
        <v>182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 t="s">
        <v>195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2024-05-01T20:34:31Z</dcterms:modified>
</cp:coreProperties>
</file>