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30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<sst xmlns="http://schemas.openxmlformats.org/spreadsheetml/2006/main" count="237" uniqueCount="224">
  <si>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</si>
  <si>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</si>
  <si>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</si>
  <si>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</si>
  <si>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</si>
  <si>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</si>
  <si>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</si>
  <si>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</si>
  <si>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</si>
  <si>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</si>
  <si>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</si>
  <si>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</si>
  <si>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</si>
  <si>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</si>
  <si>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</si>
  <si>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</si>
  <si>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</si>
  <si>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</si>
  <si>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</si>
  <si>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</si>
  <si>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</si>
  <si>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</si>
  <si>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</si>
  <si>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</si>
  <si>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</si>
  <si>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</si>
  <si>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</si>
  <si>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</si>
  <si>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</si>
  <si>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</si>
  <si>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</si>
  <si>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</si>
  <si>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</si>
  <si>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</si>
  <si>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</si>
  <si>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</si>
  <si>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</si>
  <si>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</si>
  <si>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</si>
  <si>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</si>
  <si>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</si>
  <si>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</si>
  <si>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</si>
  <si>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</si>
  <si>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</si>
  <si>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</si>
  <si>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</si>
  <si>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</si>
  <si>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</si>
  <si>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</si>
  <si>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</si>
  <si>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</si>
  <si>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</si>
  <si>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</si>
  <si>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</si>
  <si>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</si>
  <si>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</si>
  <si>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</si>
  <si>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</si>
  <si>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</si>
  <si>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</si>
  <si>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</si>
  <si>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</si>
  <si>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</si>
  <si>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</si>
  <si>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</si>
  <si>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</si>
  <si>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</si>
  <si>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</si>
  <si>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</si>
  <si>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</si>
  <si>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</si>
  <si>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</si>
  <si>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</si>
  <si>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</si>
  <si>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</si>
  <si>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</si>
  <si>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</si>
  <si>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</si>
  <si>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</si>
  <si>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</si>
  <si>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</si>
  <si>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</si>
  <si>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</si>
  <si>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</si>
  <si>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</si>
  <si>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</si>
  <si>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</si>
  <si>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</si>
  <si>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</si>
  <si>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</si>
  <si>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</si>
  <si>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</si>
  <si>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</si>
  <si>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</si>
  <si>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</si>
  <si>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</si>
  <si>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</si>
  <si>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</si>
  <si>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</si>
  <si>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</si>
  <si>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</si>
  <si>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</si>
  <si>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</si>
  <si>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</si>
  <si>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</si>
  <si>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</si>
  <si>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</si>
  <si>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</si>
  <si>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</si>
  <si>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</si>
  <si>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</si>
  <si>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</si>
  <si>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</si>
  <si>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</si>
  <si>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</si>
  <si>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</si>
  <si>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</si>
  <si>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</si>
  <si>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</si>
  <si>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</si>
  <si>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</si>
  <si>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</si>
  <si>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</si>
  <si>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</si>
  <si>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</si>
  <si>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</si>
  <si>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</si>
  <si>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</si>
  <si>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</si>
  <si>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</si>
  <si>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</si>
  <si>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</si>
  <si>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</si>
  <si>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</si>
  <si>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</si>
  <si>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</si>
  <si>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</si>
  <si>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</si>
  <si>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</si>
  <si>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</si>
  <si>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</si>
  <si>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</si>
  <si>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</si>
  <si>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</si>
  <si>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</si>
  <si>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</si>
  <si>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</si>
  <si>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</si>
  <si>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</si>
  <si>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</si>
  <si>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</si>
  <si>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</si>
  <si>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</si>
  <si>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</si>
  <si>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</si>
  <si>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</si>
  <si>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</si>
  <si>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</si>
  <si>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</si>
  <si>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</si>
  <si>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</si>
  <si>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</si>
  <si>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</si>
  <si>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</si>
  <si>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</si>
  <si>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</si>
  <si>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</si>
  <si>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</si>
  <si>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</si>
  <si>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</si>
  <si>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</si>
  <si>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</si>
  <si>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</si>
  <si>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</si>
  <si>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</si>
  <si>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</si>
  <si>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</si>
  <si>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</si>
  <si>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</si>
  <si>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</si>
  <si>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</si>
  <si>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</si>
  <si>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</si>
  <si>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</si>
  <si>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</si>
  <si>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</si>
  <si>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</si>
  <si>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</si>
  <si>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SA</t>
  </si>
  <si>
    <t>OSU_ICIMACS_v7.2</t>
  </si>
  <si>
    <t>OSU_ICIMACS_v7.3</t>
  </si>
  <si>
    <t>ALL</t>
  </si>
  <si>
    <t>BLG</t>
  </si>
  <si>
    <t>KX2016-03-23:1381</t>
  </si>
  <si>
    <t>KS2016-01-13:1370</t>
  </si>
  <si>
    <t>KG2016-06-02:1470</t>
  </si>
  <si>
    <t>월령으로 인한 방풍막 분리</t>
  </si>
  <si>
    <t>/ / / / /</t>
  </si>
  <si>
    <t>/ / / / /</t>
  </si>
  <si>
    <t>ALL</t>
  </si>
  <si>
    <t>DIR-SN</t>
  </si>
  <si>
    <t>NE</t>
  </si>
  <si>
    <t>B_040942:23</t>
  </si>
  <si>
    <t>S_040938:T</t>
  </si>
  <si>
    <t>20s/52k 20s/31k 27s/29k 42s/30k</t>
  </si>
  <si>
    <t>35s/35k 40s/26k 60s/26k 60s/18k</t>
  </si>
  <si>
    <t>S_040963:T</t>
  </si>
  <si>
    <t>S_040989:M</t>
  </si>
  <si>
    <t>S_041019:M</t>
  </si>
  <si>
    <t>T_041039</t>
  </si>
  <si>
    <t>BLG K2 Mode Last Number 1138</t>
  </si>
  <si>
    <t>N</t>
  </si>
  <si>
    <t>B_041088:23</t>
  </si>
  <si>
    <t>B_041093:23</t>
  </si>
  <si>
    <t>S_041150:N</t>
  </si>
  <si>
    <t>T_041183</t>
  </si>
  <si>
    <t>S_041197:N</t>
  </si>
  <si>
    <t>S_041216:T</t>
  </si>
  <si>
    <t>I_041217</t>
  </si>
  <si>
    <t>N</t>
  </si>
  <si>
    <t>SITE SEEING: 1.32 / 1.63 / 0.00</t>
  </si>
  <si>
    <t>60s/33k 44s/37k 20s/26k</t>
  </si>
  <si>
    <t>30s/15k 30s/23k 20s/23k 20s/35k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</si>
</sst>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3" fontId="89" fillId="0" borderId="0" xfId="0" applyNumberFormat="1" applyFont="1" applyAlignment="1">
      <alignment horizontal="center" vertical="center"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2" xfId="0" applyFont="1" applyBorder="1" applyAlignment="1">
      <alignment horizontal="center" vertical="center" wrapText="1"/>
    </xf>
    <xf numFmtId="0" fontId="99" fillId="0" borderId="76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7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78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79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0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4" fillId="0" borderId="8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8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4" fillId="41" borderId="20" xfId="0" applyNumberFormat="1" applyFont="1" applyFill="1" applyBorder="1" applyAlignment="1">
      <alignment vertical="center" wrapText="1"/>
    </xf>
    <xf numFmtId="0" fontId="104" fillId="41" borderId="13" xfId="0" applyNumberFormat="1" applyFont="1" applyFill="1" applyBorder="1" applyAlignment="1">
      <alignment vertical="center" wrapText="1"/>
    </xf>
    <xf numFmtId="0" fontId="98" fillId="0" borderId="71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89" xfId="0" applyFont="1" applyFill="1" applyBorder="1" applyAlignment="1">
      <alignment horizontal="center" vertical="center"/>
    </xf>
    <xf numFmtId="0" fontId="94" fillId="0" borderId="90" xfId="0" applyFont="1" applyFill="1" applyBorder="1" applyAlignment="1">
      <alignment horizontal="center" vertical="center"/>
    </xf>
    <xf numFmtId="0" fontId="98" fillId="0" borderId="91" xfId="0" applyFont="1" applyBorder="1" applyAlignment="1">
      <alignment horizontal="center" vertical="center" wrapText="1"/>
    </xf>
    <xf numFmtId="14" fontId="99" fillId="0" borderId="84" xfId="0" applyNumberFormat="1" applyFont="1" applyBorder="1" applyAlignment="1">
      <alignment horizontal="left" vertical="center"/>
    </xf>
    <xf numFmtId="0" fontId="99" fillId="0" borderId="85" xfId="0" applyNumberFormat="1" applyFont="1" applyBorder="1" applyAlignment="1">
      <alignment horizontal="left" vertical="center"/>
    </xf>
    <xf numFmtId="0" fontId="99" fillId="0" borderId="86" xfId="0" applyNumberFormat="1" applyFont="1" applyBorder="1" applyAlignment="1">
      <alignment horizontal="left" vertical="center"/>
    </xf>
    <xf numFmtId="0" fontId="98" fillId="0" borderId="92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20" fontId="89" fillId="0" borderId="94" xfId="0" applyNumberFormat="1" applyFont="1" applyBorder="1" applyAlignment="1">
      <alignment horizontal="center" vertical="center"/>
    </xf>
    <xf numFmtId="20" fontId="89" fillId="0" borderId="95" xfId="0" applyNumberFormat="1" applyFont="1" applyBorder="1" applyAlignment="1">
      <alignment horizontal="center" vertical="center"/>
    </xf>
    <xf numFmtId="20" fontId="89" fillId="0" borderId="96" xfId="0" applyNumberFormat="1" applyFont="1" applyBorder="1" applyAlignment="1">
      <alignment horizontal="center" vertical="center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97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94" fillId="0" borderId="38" xfId="0" applyFont="1" applyFill="1" applyBorder="1" applyAlignment="1">
      <alignment horizontal="center" vertical="center" wrapText="1"/>
    </xf>
    <xf numFmtId="0" fontId="94" fillId="0" borderId="98" xfId="0" applyFont="1" applyFill="1" applyBorder="1" applyAlignment="1">
      <alignment horizontal="center" vertical="center" wrapText="1"/>
    </xf>
    <xf numFmtId="0" fontId="94" fillId="0" borderId="99" xfId="0" applyFont="1" applyFill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98" xfId="0" applyNumberFormat="1" applyFont="1" applyBorder="1" applyAlignment="1">
      <alignment horizontal="left" vertical="center"/>
    </xf>
    <xf numFmtId="0" fontId="99" fillId="0" borderId="100" xfId="0" applyNumberFormat="1" applyFont="1" applyBorder="1" applyAlignment="1">
      <alignment horizontal="left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106" fillId="42" borderId="101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102" xfId="33" applyNumberFormat="1" applyFont="1" applyFill="1" applyBorder="1" applyAlignment="1">
      <alignment horizontal="left" vertical="center"/>
      <protection/>
    </xf>
    <xf numFmtId="0" fontId="89" fillId="42" borderId="103" xfId="33" applyNumberFormat="1" applyFont="1" applyFill="1" applyBorder="1" applyAlignment="1">
      <alignment horizontal="left" vertical="center"/>
      <protection/>
    </xf>
    <xf numFmtId="0" fontId="89" fillId="42" borderId="104" xfId="33" applyNumberFormat="1" applyFont="1" applyFill="1" applyBorder="1" applyAlignment="1">
      <alignment horizontal="left" vertical="center"/>
      <protection/>
    </xf>
    <xf numFmtId="0" fontId="89" fillId="42" borderId="105" xfId="33" applyNumberFormat="1" applyFont="1" applyFill="1" applyBorder="1" applyAlignment="1">
      <alignment horizontal="left" vertical="center"/>
      <protection/>
    </xf>
    <xf numFmtId="0" fontId="89" fillId="42" borderId="106" xfId="33" applyNumberFormat="1" applyFont="1" applyFill="1" applyBorder="1" applyAlignment="1">
      <alignment horizontal="left" vertical="center"/>
      <protection/>
    </xf>
    <xf numFmtId="0" fontId="89" fillId="42" borderId="107" xfId="33" applyNumberFormat="1" applyFont="1" applyFill="1" applyBorder="1" applyAlignment="1">
      <alignment horizontal="left" vertical="center"/>
      <protection/>
    </xf>
    <xf numFmtId="0" fontId="89" fillId="42" borderId="108" xfId="33" applyNumberFormat="1" applyFont="1" applyFill="1" applyBorder="1" applyAlignment="1">
      <alignment horizontal="left" vertical="center"/>
      <protection/>
    </xf>
    <xf numFmtId="1" fontId="89" fillId="34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91" sqref="B91:N91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43352</v>
      </c>
      <c r="D3" s="172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100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0.7222222222222222</v>
      </c>
      <c r="D9" s="25">
        <v>1.4</v>
      </c>
      <c r="E9" s="25">
        <v>6.88</v>
      </c>
      <c r="F9" s="25">
        <v>31.65</v>
      </c>
      <c r="G9" s="26" t="s">
        <v>202</v>
      </c>
      <c r="H9" s="25">
        <v>16.95</v>
      </c>
      <c r="I9" s="27">
        <v>0</v>
      </c>
      <c r="J9" s="28">
        <v>0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0.9270833333333334</v>
      </c>
      <c r="D10" s="25">
        <v>1.476</v>
      </c>
      <c r="E10" s="25">
        <v>4.53</v>
      </c>
      <c r="F10" s="25">
        <v>42.73</v>
      </c>
      <c r="G10" s="26" t="s">
        <v>212</v>
      </c>
      <c r="H10" s="25">
        <v>15.56</v>
      </c>
      <c r="I10" s="11"/>
      <c r="J10" s="29">
        <v>0</v>
      </c>
      <c r="K10" s="11"/>
      <c r="L10" s="41">
        <v>4</v>
      </c>
      <c r="M10" s="224" t="s">
        <v>40</v>
      </c>
      <c r="N10" s="225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0.14583333333333334</v>
      </c>
      <c r="D11" s="32">
        <v>1.8</v>
      </c>
      <c r="E11" s="32">
        <v>3.25</v>
      </c>
      <c r="F11" s="32">
        <v>45.52</v>
      </c>
      <c r="G11" s="26" t="s">
        <v>220</v>
      </c>
      <c r="H11" s="32">
        <v>20.55</v>
      </c>
      <c r="I11" s="11"/>
      <c r="J11" s="33">
        <v>0</v>
      </c>
      <c r="K11" s="11"/>
      <c r="L11" s="41">
        <v>8</v>
      </c>
      <c r="M11" s="224" t="s">
        <v>3</v>
      </c>
      <c r="N11" s="225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23.42361111111111</v>
      </c>
      <c r="D12" s="36">
        <f>AVERAGE(D9:D11)</f>
        <v>1.5586666666666666</v>
      </c>
      <c r="E12" s="36">
        <f>AVERAGE(E9:E11)</f>
        <v>4.886666666666667</v>
      </c>
      <c r="F12" s="37">
        <f>AVERAGE(F9:F11)</f>
        <v>39.96666666666667</v>
      </c>
      <c r="G12" s="11"/>
      <c r="H12" s="38">
        <f>AVERAGE(H9:H11)</f>
        <v>17.686666666666667</v>
      </c>
      <c r="I12" s="11"/>
      <c r="J12" s="39">
        <f>AVERAGE(J9:J11)</f>
        <v>0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6" t="s">
        <v>82</v>
      </c>
      <c r="D16" s="166" t="s">
        <v>192</v>
      </c>
      <c r="E16" s="167" t="s">
        <v>193</v>
      </c>
      <c r="F16" s="166" t="s">
        <v>201</v>
      </c>
      <c r="G16" s="166" t="s">
        <v>200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3" t="s">
        <v>25</v>
      </c>
      <c r="C17" s="24">
        <v>0.6666666666666666</v>
      </c>
      <c r="D17" s="24">
        <v>0.6687500000000001</v>
      </c>
      <c r="E17" s="24">
        <v>0.7118055555555555</v>
      </c>
      <c r="F17" s="24">
        <v>0.9180555555555556</v>
      </c>
      <c r="G17" s="24">
        <v>0.16666666666666666</v>
      </c>
      <c r="H17" s="24"/>
      <c r="I17" s="24"/>
      <c r="J17" s="24"/>
      <c r="K17" s="24"/>
      <c r="L17" s="24"/>
      <c r="M17" s="24"/>
      <c r="N17" s="24">
        <v>0.18055555555555555</v>
      </c>
    </row>
    <row r="18" spans="1:14" s="2" customFormat="1" ht="13.5" customHeight="1">
      <c r="A18" s="11"/>
      <c r="B18" s="63" t="s">
        <v>12</v>
      </c>
      <c r="C18" s="43">
        <v>40937</v>
      </c>
      <c r="D18" s="42">
        <f>C18+1</f>
        <v>40938</v>
      </c>
      <c r="E18" s="42">
        <f>D19+1</f>
        <v>40951</v>
      </c>
      <c r="F18" s="42">
        <f>E19+1</f>
        <v>41085</v>
      </c>
      <c r="G18" s="42">
        <f>F19+1</f>
        <v>41247</v>
      </c>
      <c r="H18" s="42"/>
      <c r="I18" s="42"/>
      <c r="J18" s="42"/>
      <c r="K18" s="42"/>
      <c r="L18" s="42"/>
      <c r="M18" s="42"/>
      <c r="N18" s="42">
        <f>G19+1</f>
        <v>41259</v>
      </c>
    </row>
    <row r="19" spans="1:14" s="2" customFormat="1" ht="13.5" customHeight="1" thickBot="1">
      <c r="A19" s="11"/>
      <c r="B19" s="64" t="s">
        <v>13</v>
      </c>
      <c r="C19" s="136"/>
      <c r="D19" s="43">
        <f>D18+12</f>
        <v>40950</v>
      </c>
      <c r="E19" s="43">
        <v>41084</v>
      </c>
      <c r="F19" s="43">
        <v>41246</v>
      </c>
      <c r="G19" s="43">
        <f>G18+11</f>
        <v>41258</v>
      </c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13</v>
      </c>
      <c r="E20" s="44">
        <f>IF(ISNUMBER(E18),E19-E18+1,"")</f>
        <v>134</v>
      </c>
      <c r="F20" s="44">
        <f>IF(ISNUMBER(F18),F19-F18+1,"")</f>
        <v>162</v>
      </c>
      <c r="G20" s="44">
        <f t="shared" si="0"/>
        <v>12</v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70"/>
      <c r="G21" s="170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3" t="s">
        <v>100</v>
      </c>
      <c r="C22" s="75" t="s">
        <v>101</v>
      </c>
      <c r="D22" s="76" t="s">
        <v>102</v>
      </c>
      <c r="E22" s="77" t="s">
        <v>103</v>
      </c>
      <c r="F22" s="210" t="s">
        <v>170</v>
      </c>
      <c r="G22" s="211"/>
      <c r="H22" s="212"/>
      <c r="I22" s="82" t="s">
        <v>101</v>
      </c>
      <c r="J22" s="76" t="s">
        <v>102</v>
      </c>
      <c r="K22" s="76" t="s">
        <v>103</v>
      </c>
      <c r="L22" s="210" t="s">
        <v>170</v>
      </c>
      <c r="M22" s="211"/>
      <c r="N22" s="212"/>
    </row>
    <row r="23" spans="1:14" s="2" customFormat="1" ht="18.75" customHeight="1">
      <c r="A23" s="11"/>
      <c r="B23" s="184"/>
      <c r="C23" s="42">
        <f>D18+5</f>
        <v>40943</v>
      </c>
      <c r="D23" s="42">
        <f>C23+3</f>
        <v>40946</v>
      </c>
      <c r="E23" s="20" t="s">
        <v>108</v>
      </c>
      <c r="F23" s="213" t="s">
        <v>205</v>
      </c>
      <c r="G23" s="214"/>
      <c r="H23" s="215"/>
      <c r="I23" s="235">
        <f>G18+2</f>
        <v>41249</v>
      </c>
      <c r="J23" s="42">
        <f>I23+2</f>
        <v>41251</v>
      </c>
      <c r="K23" s="20" t="s">
        <v>110</v>
      </c>
      <c r="L23" s="213" t="s">
        <v>222</v>
      </c>
      <c r="M23" s="214"/>
      <c r="N23" s="216"/>
    </row>
    <row r="24" spans="1:14" s="2" customFormat="1" ht="18.75" customHeight="1">
      <c r="A24" s="11"/>
      <c r="B24" s="184"/>
      <c r="C24" s="165"/>
      <c r="D24" s="165"/>
      <c r="E24" s="78" t="s">
        <v>109</v>
      </c>
      <c r="F24" s="213" t="s">
        <v>198</v>
      </c>
      <c r="G24" s="214"/>
      <c r="H24" s="215"/>
      <c r="I24" s="81"/>
      <c r="J24" s="79"/>
      <c r="K24" s="79" t="s">
        <v>111</v>
      </c>
      <c r="L24" s="213" t="s">
        <v>180</v>
      </c>
      <c r="M24" s="214"/>
      <c r="N24" s="216"/>
    </row>
    <row r="25" spans="1:14" s="2" customFormat="1" ht="18.75" customHeight="1">
      <c r="A25" s="11" t="s">
        <v>107</v>
      </c>
      <c r="B25" s="184"/>
      <c r="C25" s="42">
        <f>D23+1</f>
        <v>40947</v>
      </c>
      <c r="D25" s="42">
        <f>C25+3</f>
        <v>40950</v>
      </c>
      <c r="E25" s="20" t="s">
        <v>106</v>
      </c>
      <c r="F25" s="213" t="s">
        <v>206</v>
      </c>
      <c r="G25" s="214"/>
      <c r="H25" s="215"/>
      <c r="I25" s="235">
        <f>J23+1</f>
        <v>41252</v>
      </c>
      <c r="J25" s="42">
        <f>I25+3</f>
        <v>41255</v>
      </c>
      <c r="K25" s="20" t="s">
        <v>109</v>
      </c>
      <c r="L25" s="213" t="s">
        <v>223</v>
      </c>
      <c r="M25" s="214"/>
      <c r="N25" s="216"/>
    </row>
    <row r="26" spans="1:14" s="2" customFormat="1" ht="18.75" customHeight="1">
      <c r="A26" s="11"/>
      <c r="B26" s="185"/>
      <c r="C26" s="164"/>
      <c r="D26" s="164"/>
      <c r="E26" s="168" t="s">
        <v>104</v>
      </c>
      <c r="F26" s="213" t="s">
        <v>199</v>
      </c>
      <c r="G26" s="214"/>
      <c r="H26" s="215"/>
      <c r="I26" s="80"/>
      <c r="J26" s="20"/>
      <c r="K26" s="20" t="s">
        <v>105</v>
      </c>
      <c r="L26" s="213" t="s">
        <v>180</v>
      </c>
      <c r="M26" s="214"/>
      <c r="N26" s="216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0.18055555555555555</v>
      </c>
      <c r="D30" s="125"/>
      <c r="E30" s="125"/>
      <c r="F30" s="125"/>
      <c r="G30" s="125"/>
      <c r="H30" s="125"/>
      <c r="I30" s="125"/>
      <c r="J30" s="125"/>
      <c r="K30" s="125"/>
      <c r="L30" s="126">
        <v>0.21805555555555556</v>
      </c>
      <c r="M30" s="118">
        <f>SUM(C30:L30)</f>
        <v>0.39861111111111114</v>
      </c>
      <c r="N30" s="127"/>
    </row>
    <row r="31" spans="1:14" s="2" customFormat="1" ht="13.5" customHeight="1">
      <c r="A31" s="11"/>
      <c r="B31" s="107" t="s">
        <v>41</v>
      </c>
      <c r="C31" s="115">
        <v>0.20625000000000002</v>
      </c>
      <c r="D31" s="31">
        <v>0.24861111111111112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0.45486111111111116</v>
      </c>
      <c r="N31" s="123"/>
    </row>
    <row r="32" spans="1:15" s="2" customFormat="1" ht="13.5" customHeight="1">
      <c r="A32" s="11"/>
      <c r="B32" s="108" t="s">
        <v>42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4" t="s">
        <v>178</v>
      </c>
      <c r="C35" s="197" t="s">
        <v>203</v>
      </c>
      <c r="D35" s="198"/>
      <c r="E35" s="197" t="s">
        <v>204</v>
      </c>
      <c r="F35" s="198"/>
      <c r="G35" s="197" t="s">
        <v>207</v>
      </c>
      <c r="H35" s="198"/>
      <c r="I35" s="197" t="s">
        <v>208</v>
      </c>
      <c r="J35" s="198"/>
      <c r="K35" s="197" t="s">
        <v>209</v>
      </c>
      <c r="L35" s="198"/>
      <c r="M35" s="197" t="s">
        <v>210</v>
      </c>
      <c r="N35" s="198"/>
    </row>
    <row r="36" spans="1:14" s="2" customFormat="1" ht="19.5" customHeight="1">
      <c r="A36" s="11"/>
      <c r="B36" s="195"/>
      <c r="C36" s="197" t="s">
        <v>213</v>
      </c>
      <c r="D36" s="198"/>
      <c r="E36" s="197" t="s">
        <v>214</v>
      </c>
      <c r="F36" s="198"/>
      <c r="G36" s="197" t="s">
        <v>215</v>
      </c>
      <c r="H36" s="198"/>
      <c r="I36" s="197" t="s">
        <v>216</v>
      </c>
      <c r="J36" s="198"/>
      <c r="K36" s="197" t="s">
        <v>217</v>
      </c>
      <c r="L36" s="198"/>
      <c r="M36" s="197" t="s">
        <v>218</v>
      </c>
      <c r="N36" s="198"/>
    </row>
    <row r="37" spans="1:14" s="2" customFormat="1" ht="19.5" customHeight="1">
      <c r="A37" s="11"/>
      <c r="B37" s="195"/>
      <c r="C37" s="197" t="s">
        <v>219</v>
      </c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195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195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195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196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17" t="s">
        <v>177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4" s="2" customFormat="1" ht="12" customHeight="1">
      <c r="A44" s="11"/>
      <c r="B44" s="232" t="s">
        <v>221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4"/>
    </row>
    <row r="45" spans="1:14" s="2" customFormat="1" ht="12" customHeight="1">
      <c r="A45" s="11"/>
      <c r="B45" s="226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8"/>
    </row>
    <row r="46" spans="1:14" s="2" customFormat="1" ht="12" customHeight="1">
      <c r="A46" s="11"/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8"/>
    </row>
    <row r="47" spans="1:14" s="2" customFormat="1" ht="12" customHeight="1">
      <c r="A47" s="11"/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8"/>
    </row>
    <row r="48" spans="1:14" s="2" customFormat="1" ht="12" customHeight="1">
      <c r="A48" s="11"/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8"/>
    </row>
    <row r="49" spans="1:14" s="2" customFormat="1" ht="12" customHeight="1">
      <c r="A49" s="11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1:14" s="2" customFormat="1" ht="12" customHeight="1">
      <c r="A50" s="11"/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1:14" s="2" customFormat="1" ht="12" customHeight="1">
      <c r="A51" s="11"/>
      <c r="B51" s="226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s="2" customFormat="1" ht="12" customHeight="1">
      <c r="A52" s="11"/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s="2" customFormat="1" ht="12" customHeight="1">
      <c r="A53" s="11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8"/>
    </row>
    <row r="54" spans="1:14" s="2" customFormat="1" ht="12" customHeight="1">
      <c r="A54" s="11"/>
      <c r="B54" s="229" t="s">
        <v>211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189" t="s">
        <v>61</v>
      </c>
      <c r="K56" s="190"/>
      <c r="L56" s="191"/>
      <c r="M56" s="192" t="s">
        <v>62</v>
      </c>
      <c r="N56" s="193"/>
      <c r="O56" s="8"/>
    </row>
    <row r="57" spans="2:15" s="51" customFormat="1" ht="22.5" customHeight="1">
      <c r="B57" s="99" t="s">
        <v>63</v>
      </c>
      <c r="C57" s="55">
        <v>-157.871</v>
      </c>
      <c r="D57" s="55">
        <v>-159.791</v>
      </c>
      <c r="E57" s="97" t="s">
        <v>64</v>
      </c>
      <c r="F57" s="55">
        <v>25.8</v>
      </c>
      <c r="G57" s="55">
        <v>16.1</v>
      </c>
      <c r="H57" s="98" t="s">
        <v>95</v>
      </c>
      <c r="I57" s="145">
        <v>1</v>
      </c>
      <c r="J57" s="56" t="s">
        <v>181</v>
      </c>
      <c r="K57" s="177" t="s">
        <v>190</v>
      </c>
      <c r="L57" s="182"/>
      <c r="M57" s="177" t="s">
        <v>194</v>
      </c>
      <c r="N57" s="178"/>
      <c r="O57" s="7"/>
    </row>
    <row r="58" spans="2:15" s="51" customFormat="1" ht="22.5" customHeight="1">
      <c r="B58" s="99" t="s">
        <v>65</v>
      </c>
      <c r="C58" s="55">
        <v>-139.144</v>
      </c>
      <c r="D58" s="55">
        <v>-142.025</v>
      </c>
      <c r="E58" s="98" t="s">
        <v>169</v>
      </c>
      <c r="F58" s="145">
        <v>10</v>
      </c>
      <c r="G58" s="145">
        <v>10</v>
      </c>
      <c r="H58" s="98" t="s">
        <v>184</v>
      </c>
      <c r="I58" s="145">
        <v>1</v>
      </c>
      <c r="J58" s="56" t="s">
        <v>182</v>
      </c>
      <c r="K58" s="177" t="s">
        <v>190</v>
      </c>
      <c r="L58" s="182"/>
      <c r="M58" s="177" t="s">
        <v>194</v>
      </c>
      <c r="N58" s="178"/>
      <c r="O58" s="7"/>
    </row>
    <row r="59" spans="2:15" s="51" customFormat="1" ht="22.5" customHeight="1">
      <c r="B59" s="99" t="s">
        <v>66</v>
      </c>
      <c r="C59" s="55">
        <v>-208.565</v>
      </c>
      <c r="D59" s="55">
        <v>-209.434</v>
      </c>
      <c r="E59" s="98" t="s">
        <v>165</v>
      </c>
      <c r="F59" s="57">
        <v>25</v>
      </c>
      <c r="G59" s="57">
        <v>20</v>
      </c>
      <c r="H59" s="98" t="s">
        <v>168</v>
      </c>
      <c r="I59" s="145">
        <v>0</v>
      </c>
      <c r="J59" s="58" t="s">
        <v>99</v>
      </c>
      <c r="K59" s="177" t="s">
        <v>191</v>
      </c>
      <c r="L59" s="182"/>
      <c r="M59" s="177" t="s">
        <v>195</v>
      </c>
      <c r="N59" s="178"/>
      <c r="O59" s="7"/>
    </row>
    <row r="60" spans="2:15" s="51" customFormat="1" ht="22.5" customHeight="1">
      <c r="B60" s="99" t="s">
        <v>67</v>
      </c>
      <c r="C60" s="55">
        <v>-115.578</v>
      </c>
      <c r="D60" s="55">
        <v>-118.745</v>
      </c>
      <c r="E60" s="98" t="s">
        <v>163</v>
      </c>
      <c r="F60" s="57">
        <v>30</v>
      </c>
      <c r="G60" s="57">
        <v>30</v>
      </c>
      <c r="H60" s="98" t="s">
        <v>96</v>
      </c>
      <c r="I60" s="145">
        <v>0</v>
      </c>
      <c r="J60" s="56" t="s">
        <v>68</v>
      </c>
      <c r="K60" s="177" t="s">
        <v>191</v>
      </c>
      <c r="L60" s="182"/>
      <c r="M60" s="177" t="s">
        <v>196</v>
      </c>
      <c r="N60" s="178"/>
      <c r="O60" s="7"/>
    </row>
    <row r="61" spans="2:15" s="51" customFormat="1" ht="22.5" customHeight="1">
      <c r="B61" s="99" t="s">
        <v>69</v>
      </c>
      <c r="C61" s="55">
        <v>15.418</v>
      </c>
      <c r="D61" s="55">
        <v>14.594</v>
      </c>
      <c r="E61" s="98" t="s">
        <v>164</v>
      </c>
      <c r="F61" s="57">
        <v>50</v>
      </c>
      <c r="G61" s="57">
        <v>45</v>
      </c>
      <c r="H61" s="97" t="s">
        <v>70</v>
      </c>
      <c r="I61" s="147">
        <v>0</v>
      </c>
      <c r="J61" s="201" t="s">
        <v>71</v>
      </c>
      <c r="K61" s="218"/>
      <c r="L61" s="219"/>
      <c r="M61" s="219"/>
      <c r="N61" s="220"/>
      <c r="O61" s="7"/>
    </row>
    <row r="62" spans="2:15" s="51" customFormat="1" ht="22.5" customHeight="1">
      <c r="B62" s="99" t="s">
        <v>72</v>
      </c>
      <c r="C62" s="55">
        <v>18.719</v>
      </c>
      <c r="D62" s="55">
        <v>17.378</v>
      </c>
      <c r="E62" s="98" t="s">
        <v>166</v>
      </c>
      <c r="F62" s="57">
        <v>250</v>
      </c>
      <c r="G62" s="57">
        <v>250</v>
      </c>
      <c r="H62" s="97" t="s">
        <v>73</v>
      </c>
      <c r="I62" s="147">
        <v>0</v>
      </c>
      <c r="J62" s="202"/>
      <c r="K62" s="179"/>
      <c r="L62" s="180"/>
      <c r="M62" s="180"/>
      <c r="N62" s="181"/>
      <c r="O62" s="7"/>
    </row>
    <row r="63" spans="2:15" s="51" customFormat="1" ht="22.5" customHeight="1">
      <c r="B63" s="99" t="s">
        <v>74</v>
      </c>
      <c r="C63" s="55">
        <v>11.411</v>
      </c>
      <c r="D63" s="55">
        <v>10.854</v>
      </c>
      <c r="E63" s="98" t="s">
        <v>185</v>
      </c>
      <c r="F63" s="59">
        <v>2.5</v>
      </c>
      <c r="G63" s="61">
        <v>2.5</v>
      </c>
      <c r="H63" s="97" t="s">
        <v>75</v>
      </c>
      <c r="I63" s="147">
        <v>0</v>
      </c>
      <c r="J63" s="202"/>
      <c r="K63" s="179"/>
      <c r="L63" s="180"/>
      <c r="M63" s="180"/>
      <c r="N63" s="181"/>
      <c r="O63" s="7"/>
    </row>
    <row r="64" spans="2:15" s="51" customFormat="1" ht="22.5" customHeight="1">
      <c r="B64" s="99" t="s">
        <v>76</v>
      </c>
      <c r="C64" s="55">
        <v>11.882</v>
      </c>
      <c r="D64" s="55">
        <v>11.291</v>
      </c>
      <c r="E64" s="98" t="s">
        <v>186</v>
      </c>
      <c r="F64" s="59">
        <v>0.4</v>
      </c>
      <c r="G64" s="61">
        <v>0.4</v>
      </c>
      <c r="H64" s="102"/>
      <c r="I64" s="88"/>
      <c r="J64" s="202"/>
      <c r="K64" s="179"/>
      <c r="L64" s="180"/>
      <c r="M64" s="180"/>
      <c r="N64" s="181"/>
      <c r="O64" s="7"/>
    </row>
    <row r="65" spans="2:15" s="51" customFormat="1" ht="22.5" customHeight="1">
      <c r="B65" s="100" t="s">
        <v>126</v>
      </c>
      <c r="C65" s="60">
        <v>1.36E-05</v>
      </c>
      <c r="D65" s="60">
        <v>1.4E-05</v>
      </c>
      <c r="E65" s="97" t="s">
        <v>77</v>
      </c>
      <c r="F65" s="55">
        <v>10.9</v>
      </c>
      <c r="G65" s="61">
        <v>4.1</v>
      </c>
      <c r="H65" s="98" t="s">
        <v>97</v>
      </c>
      <c r="I65" s="61">
        <v>7</v>
      </c>
      <c r="J65" s="202"/>
      <c r="K65" s="179"/>
      <c r="L65" s="180"/>
      <c r="M65" s="180"/>
      <c r="N65" s="181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28</v>
      </c>
      <c r="G66" s="143">
        <v>55</v>
      </c>
      <c r="H66" s="103" t="s">
        <v>98</v>
      </c>
      <c r="I66" s="146">
        <v>4</v>
      </c>
      <c r="J66" s="203"/>
      <c r="K66" s="186"/>
      <c r="L66" s="187"/>
      <c r="M66" s="187"/>
      <c r="N66" s="18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9" t="s">
        <v>144</v>
      </c>
      <c r="C75" s="200"/>
      <c r="D75" s="156">
        <v>1</v>
      </c>
      <c r="E75" s="200" t="s">
        <v>128</v>
      </c>
      <c r="F75" s="200"/>
      <c r="G75" s="159">
        <v>0</v>
      </c>
      <c r="H75" s="200" t="s">
        <v>133</v>
      </c>
      <c r="I75" s="200"/>
      <c r="J75" s="156">
        <v>0</v>
      </c>
      <c r="K75" s="200" t="s">
        <v>158</v>
      </c>
      <c r="L75" s="200"/>
      <c r="M75" s="161">
        <v>0</v>
      </c>
      <c r="N75" s="62"/>
      <c r="O75" s="9"/>
    </row>
    <row r="76" spans="2:15" s="51" customFormat="1" ht="18.75" customHeight="1">
      <c r="B76" s="204" t="s">
        <v>145</v>
      </c>
      <c r="C76" s="199"/>
      <c r="D76" s="157">
        <v>0</v>
      </c>
      <c r="E76" s="199" t="s">
        <v>129</v>
      </c>
      <c r="F76" s="199"/>
      <c r="G76" s="157">
        <v>0</v>
      </c>
      <c r="H76" s="199" t="s">
        <v>136</v>
      </c>
      <c r="I76" s="199"/>
      <c r="J76" s="157">
        <v>0</v>
      </c>
      <c r="K76" s="199" t="s">
        <v>143</v>
      </c>
      <c r="L76" s="199"/>
      <c r="M76" s="162">
        <v>0</v>
      </c>
      <c r="N76" s="62"/>
      <c r="O76" s="9"/>
    </row>
    <row r="77" spans="2:15" s="51" customFormat="1" ht="18.75" customHeight="1">
      <c r="B77" s="204" t="s">
        <v>146</v>
      </c>
      <c r="C77" s="199"/>
      <c r="D77" s="157">
        <v>0</v>
      </c>
      <c r="E77" s="199" t="s">
        <v>130</v>
      </c>
      <c r="F77" s="199"/>
      <c r="G77" s="157">
        <v>0</v>
      </c>
      <c r="H77" s="199" t="s">
        <v>160</v>
      </c>
      <c r="I77" s="199"/>
      <c r="J77" s="160">
        <v>0</v>
      </c>
      <c r="K77" s="199" t="s">
        <v>162</v>
      </c>
      <c r="L77" s="199"/>
      <c r="M77" s="162">
        <v>0</v>
      </c>
      <c r="N77" s="62"/>
      <c r="O77" s="9"/>
    </row>
    <row r="78" spans="2:15" s="51" customFormat="1" ht="18.75" customHeight="1">
      <c r="B78" s="204" t="s">
        <v>147</v>
      </c>
      <c r="C78" s="199"/>
      <c r="D78" s="157">
        <v>0</v>
      </c>
      <c r="E78" s="199" t="s">
        <v>131</v>
      </c>
      <c r="F78" s="199"/>
      <c r="G78" s="157">
        <v>0</v>
      </c>
      <c r="H78" s="199" t="s">
        <v>161</v>
      </c>
      <c r="I78" s="199"/>
      <c r="J78" s="157">
        <v>0</v>
      </c>
      <c r="K78" s="199" t="s">
        <v>159</v>
      </c>
      <c r="L78" s="199"/>
      <c r="M78" s="162">
        <v>0</v>
      </c>
      <c r="N78" s="62"/>
      <c r="O78" s="9"/>
    </row>
    <row r="79" spans="2:15" s="51" customFormat="1" ht="18.75" customHeight="1">
      <c r="B79" s="204" t="s">
        <v>148</v>
      </c>
      <c r="C79" s="199"/>
      <c r="D79" s="157">
        <v>0</v>
      </c>
      <c r="E79" s="199" t="s">
        <v>134</v>
      </c>
      <c r="F79" s="199"/>
      <c r="G79" s="157">
        <v>0</v>
      </c>
      <c r="H79" s="199" t="s">
        <v>138</v>
      </c>
      <c r="I79" s="199"/>
      <c r="J79" s="160">
        <v>0</v>
      </c>
      <c r="K79" s="199" t="s">
        <v>142</v>
      </c>
      <c r="L79" s="199"/>
      <c r="M79" s="162">
        <v>0</v>
      </c>
      <c r="N79" s="62"/>
      <c r="O79" s="9"/>
    </row>
    <row r="80" spans="2:15" s="51" customFormat="1" ht="18.75" customHeight="1">
      <c r="B80" s="204" t="s">
        <v>113</v>
      </c>
      <c r="C80" s="199"/>
      <c r="D80" s="157">
        <v>0</v>
      </c>
      <c r="E80" s="199" t="s">
        <v>135</v>
      </c>
      <c r="F80" s="199"/>
      <c r="G80" s="157">
        <v>0</v>
      </c>
      <c r="H80" s="199" t="s">
        <v>139</v>
      </c>
      <c r="I80" s="199"/>
      <c r="J80" s="160">
        <v>0</v>
      </c>
      <c r="K80" s="199" t="s">
        <v>127</v>
      </c>
      <c r="L80" s="199"/>
      <c r="M80" s="162">
        <v>0</v>
      </c>
      <c r="N80" s="62"/>
      <c r="O80" s="9"/>
    </row>
    <row r="81" spans="2:15" s="51" customFormat="1" ht="18.75" customHeight="1">
      <c r="B81" s="204" t="s">
        <v>122</v>
      </c>
      <c r="C81" s="199"/>
      <c r="D81" s="157">
        <v>0</v>
      </c>
      <c r="E81" s="199" t="s">
        <v>132</v>
      </c>
      <c r="F81" s="199"/>
      <c r="G81" s="157">
        <v>0</v>
      </c>
      <c r="H81" s="199" t="s">
        <v>140</v>
      </c>
      <c r="I81" s="199"/>
      <c r="J81" s="157">
        <v>0</v>
      </c>
      <c r="K81" s="199" t="s">
        <v>187</v>
      </c>
      <c r="L81" s="199"/>
      <c r="M81" s="162">
        <v>0</v>
      </c>
      <c r="N81" s="62"/>
      <c r="O81" s="169"/>
    </row>
    <row r="82" spans="2:15" s="51" customFormat="1" ht="18.75" customHeight="1">
      <c r="B82" s="208" t="s">
        <v>123</v>
      </c>
      <c r="C82" s="173"/>
      <c r="D82" s="158">
        <v>0</v>
      </c>
      <c r="E82" s="173" t="s">
        <v>137</v>
      </c>
      <c r="F82" s="173"/>
      <c r="G82" s="158">
        <v>0</v>
      </c>
      <c r="H82" s="173" t="s">
        <v>141</v>
      </c>
      <c r="I82" s="173"/>
      <c r="J82" s="158">
        <v>0</v>
      </c>
      <c r="K82" s="173"/>
      <c r="L82" s="173"/>
      <c r="M82" s="163"/>
      <c r="N82" s="62"/>
      <c r="O82" s="9"/>
    </row>
    <row r="83" spans="10:15" s="51" customFormat="1" ht="14.25" customHeight="1">
      <c r="J83" s="149"/>
      <c r="K83" s="148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1" t="s">
        <v>197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51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2018-09-10T04:27:47Z</dcterms:modified>
  <cp:category/>
  <cp:version/>
  <cp:contentType/>
  <cp:contentStatus/>
</cp:coreProperties>
</file>