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08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<sst xmlns="http://schemas.openxmlformats.org/spreadsheetml/2006/main" count="237" uniqueCount="222">
  <si>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</si>
  <si>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</si>
  <si>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</si>
  <si>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</si>
  <si>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</si>
  <si>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</si>
  <si>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</si>
  <si>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</si>
  <si>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</si>
  <si>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</si>
  <si>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</si>
  <si>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</si>
  <si>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</si>
  <si>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</si>
  <si>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</si>
  <si>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</si>
  <si>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</si>
  <si>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</si>
  <si>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</si>
  <si>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</si>
  <si>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</si>
  <si>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</si>
  <si>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</si>
  <si>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</si>
  <si>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</si>
  <si>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</si>
  <si>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</si>
  <si>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</si>
  <si>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</si>
  <si>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</si>
  <si>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</si>
  <si>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</si>
  <si>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</si>
  <si>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</si>
  <si>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</si>
  <si>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</si>
  <si>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</si>
  <si>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</si>
  <si>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</si>
  <si>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</si>
  <si>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</si>
  <si>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</si>
  <si>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</si>
  <si>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</si>
  <si>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</si>
  <si>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</si>
  <si>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</si>
  <si>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</si>
  <si>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</si>
  <si>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</si>
  <si>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</si>
  <si>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</si>
  <si>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</si>
  <si>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</si>
  <si>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</si>
  <si>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</si>
  <si>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</si>
  <si>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</si>
  <si>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</si>
  <si>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</si>
  <si>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</si>
  <si>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</si>
  <si>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</si>
  <si>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</si>
  <si>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</si>
  <si>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</si>
  <si>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</si>
  <si>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</si>
  <si>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</si>
  <si>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</si>
  <si>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</si>
  <si>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</si>
  <si>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</si>
  <si>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</si>
  <si>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</si>
  <si>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</si>
  <si>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</si>
  <si>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</si>
  <si>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</si>
  <si>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</si>
  <si>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</si>
  <si>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</si>
  <si>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</si>
  <si>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</si>
  <si>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</si>
  <si>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</si>
  <si>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</si>
  <si>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</si>
  <si>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</si>
  <si>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</si>
  <si>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</si>
  <si>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</si>
  <si>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</si>
  <si>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</si>
  <si>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</si>
  <si>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</si>
  <si>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</si>
  <si>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</si>
  <si>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</si>
  <si>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</si>
  <si>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</si>
  <si>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</si>
  <si>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</si>
  <si>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</si>
  <si>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</si>
  <si>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</si>
  <si>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</si>
  <si>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</si>
  <si>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</si>
  <si>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</si>
  <si>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</si>
  <si>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</si>
  <si>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</si>
  <si>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</si>
  <si>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</si>
  <si>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</si>
  <si>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</si>
  <si>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</si>
  <si>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</si>
  <si>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</si>
  <si>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</si>
  <si>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</si>
  <si>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</si>
  <si>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</si>
  <si>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</si>
  <si>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</si>
  <si>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</si>
  <si>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</si>
  <si>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</si>
  <si>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</si>
  <si>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</si>
  <si>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</si>
  <si>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</si>
  <si>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</si>
  <si>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</si>
  <si>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</si>
  <si>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</si>
  <si>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</si>
  <si>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</si>
  <si>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</si>
  <si>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</si>
  <si>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</si>
  <si>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</si>
  <si>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</si>
  <si>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</si>
  <si>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</si>
  <si>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</si>
  <si>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</si>
  <si>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</si>
  <si>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</si>
  <si>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</si>
  <si>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</si>
  <si>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</si>
  <si>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</si>
  <si>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</si>
  <si>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</si>
  <si>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</si>
  <si>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</si>
  <si>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</si>
  <si>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</si>
  <si>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</si>
  <si>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</si>
  <si>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</si>
  <si>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</si>
  <si>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</si>
  <si>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</si>
  <si>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</si>
  <si>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</si>
  <si>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</si>
  <si>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</si>
  <si>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</si>
  <si>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</si>
  <si>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</si>
  <si>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</si>
  <si>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</si>
  <si>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</si>
  <si>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</si>
  <si>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</si>
  <si>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</si>
  <si>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</si>
  <si>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</si>
  <si>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</si>
  <si>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</si>
  <si>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</si>
  <si>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</si>
  <si>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</si>
  <si>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</si>
  <si>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</si>
  <si>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</si>
  <si>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</si>
  <si>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</si>
  <si>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</si>
  <si>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</si>
  <si>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</si>
  <si>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</si>
  <si>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</si>
  <si>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/ / / / /</t>
  </si>
  <si>
    <t>월령으로 인한 방풍막 연결</t>
  </si>
  <si>
    <t>돔 셔터 소음</t>
  </si>
  <si>
    <t>BLG</t>
  </si>
  <si>
    <t>김부진</t>
  </si>
  <si>
    <t>NEO</t>
  </si>
  <si>
    <t xml:space="preserve"> 저녁플랫, 구름으로 관측 못함.</t>
  </si>
  <si>
    <t>W</t>
  </si>
  <si>
    <t>T_039442</t>
  </si>
  <si>
    <t>T_039455</t>
  </si>
  <si>
    <t>T_039489</t>
  </si>
  <si>
    <t>T_039497</t>
  </si>
  <si>
    <t>S_039503:N</t>
  </si>
  <si>
    <t>S_039532:T</t>
  </si>
  <si>
    <t>BLG K2 Mode Last Number 585</t>
  </si>
  <si>
    <t>C_039575</t>
  </si>
  <si>
    <t>W</t>
  </si>
  <si>
    <t>S_039626:KMTN</t>
  </si>
  <si>
    <t>T_039673-039674</t>
  </si>
  <si>
    <t>B_039681:3</t>
  </si>
  <si>
    <t>S_039696:N</t>
  </si>
  <si>
    <t>W</t>
  </si>
  <si>
    <t>SITE SEEING: 0.00 / 0.00 / 0.00</t>
  </si>
  <si>
    <t>60s/18k 51s/38k 26s/24k</t>
  </si>
  <si>
    <t>55s/28k 40s/33k 20s/26k</t>
  </si>
  <si>
    <t>[01:35] NEO관측중 망원경 RA Limit걸림. [02:30] 조치후 관측재개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</si>
</sst>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3" fillId="34" borderId="13" xfId="0" applyNumberFormat="1" applyFont="1" applyFill="1" applyBorder="1" applyAlignment="1">
      <alignment horizontal="center" vertical="center"/>
    </xf>
    <xf numFmtId="0" fontId="93" fillId="35" borderId="14" xfId="0" applyFont="1" applyFill="1" applyBorder="1" applyAlignment="1">
      <alignment horizontal="center" vertical="center"/>
    </xf>
    <xf numFmtId="183" fontId="93" fillId="35" borderId="15" xfId="0" applyNumberFormat="1" applyFont="1" applyFill="1" applyBorder="1" applyAlignment="1">
      <alignment horizontal="center" vertical="center"/>
    </xf>
    <xf numFmtId="184" fontId="93" fillId="35" borderId="16" xfId="0" applyNumberFormat="1" applyFont="1" applyFill="1" applyBorder="1" applyAlignment="1">
      <alignment horizontal="center" vertical="center"/>
    </xf>
    <xf numFmtId="184" fontId="93" fillId="35" borderId="17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5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20" fontId="93" fillId="0" borderId="23" xfId="0" applyNumberFormat="1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5" xfId="0" applyFont="1" applyFill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vertical="center"/>
    </xf>
    <xf numFmtId="0" fontId="103" fillId="0" borderId="27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7" xfId="0" applyFont="1" applyFill="1" applyBorder="1" applyAlignment="1">
      <alignment/>
    </xf>
    <xf numFmtId="0" fontId="96" fillId="0" borderId="28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 wrapText="1"/>
    </xf>
    <xf numFmtId="0" fontId="95" fillId="0" borderId="33" xfId="0" applyFont="1" applyBorder="1" applyAlignment="1">
      <alignment horizontal="center"/>
    </xf>
    <xf numFmtId="0" fontId="93" fillId="0" borderId="31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/>
    </xf>
    <xf numFmtId="187" fontId="104" fillId="36" borderId="10" xfId="0" applyNumberFormat="1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49" fontId="93" fillId="0" borderId="35" xfId="0" applyNumberFormat="1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183" fontId="93" fillId="34" borderId="38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183" fontId="93" fillId="35" borderId="40" xfId="0" applyNumberFormat="1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0" borderId="43" xfId="0" applyNumberFormat="1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183" fontId="93" fillId="37" borderId="11" xfId="0" applyNumberFormat="1" applyFont="1" applyFill="1" applyBorder="1" applyAlignment="1">
      <alignment horizontal="center" vertical="center"/>
    </xf>
    <xf numFmtId="183" fontId="93" fillId="37" borderId="45" xfId="0" applyNumberFormat="1" applyFont="1" applyFill="1" applyBorder="1" applyAlignment="1">
      <alignment horizontal="center" vertical="center"/>
    </xf>
    <xf numFmtId="183" fontId="93" fillId="37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5" borderId="51" xfId="0" applyNumberFormat="1" applyFont="1" applyFill="1" applyBorder="1" applyAlignment="1">
      <alignment horizontal="center" vertical="center"/>
    </xf>
    <xf numFmtId="0" fontId="98" fillId="0" borderId="32" xfId="0" applyFont="1" applyFill="1" applyBorder="1" applyAlignment="1">
      <alignment vertical="center"/>
    </xf>
    <xf numFmtId="0" fontId="93" fillId="35" borderId="52" xfId="0" applyFont="1" applyFill="1" applyBorder="1" applyAlignment="1">
      <alignment horizontal="center" vertical="center"/>
    </xf>
    <xf numFmtId="1" fontId="93" fillId="0" borderId="53" xfId="0" applyNumberFormat="1" applyFont="1" applyFill="1" applyBorder="1" applyAlignment="1">
      <alignment horizontal="center" vertical="center"/>
    </xf>
    <xf numFmtId="1" fontId="93" fillId="35" borderId="14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87" fontId="93" fillId="36" borderId="54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5" xfId="0" applyNumberFormat="1" applyFont="1" applyFill="1" applyBorder="1" applyAlignment="1">
      <alignment horizontal="center" vertical="center"/>
    </xf>
    <xf numFmtId="193" fontId="105" fillId="34" borderId="13" xfId="0" applyNumberFormat="1" applyFont="1" applyFill="1" applyBorder="1" applyAlignment="1">
      <alignment horizontal="center" vertical="center"/>
    </xf>
    <xf numFmtId="193" fontId="105" fillId="34" borderId="56" xfId="0" applyNumberFormat="1" applyFont="1" applyFill="1" applyBorder="1" applyAlignment="1">
      <alignment horizontal="center" vertical="center"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 wrapText="1"/>
    </xf>
    <xf numFmtId="193" fontId="105" fillId="34" borderId="61" xfId="0" applyNumberFormat="1" applyFont="1" applyFill="1" applyBorder="1" applyAlignment="1" quotePrefix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93" fillId="0" borderId="0" xfId="0" applyNumberFormat="1" applyFont="1" applyAlignment="1">
      <alignment horizontal="center" vertical="center"/>
    </xf>
    <xf numFmtId="1" fontId="108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vertical="center"/>
    </xf>
    <xf numFmtId="0" fontId="89" fillId="0" borderId="0" xfId="0" applyFont="1" applyAlignment="1">
      <alignment horizontal="left" vertical="center"/>
    </xf>
    <xf numFmtId="1" fontId="108" fillId="34" borderId="13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3" fillId="37" borderId="69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20" fontId="108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3" fillId="38" borderId="70" xfId="0" applyNumberFormat="1" applyFont="1" applyFill="1" applyBorder="1" applyAlignment="1">
      <alignment horizontal="center" vertical="center"/>
    </xf>
    <xf numFmtId="183" fontId="108" fillId="34" borderId="11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3" xfId="0" applyNumberFormat="1" applyFont="1" applyFill="1" applyBorder="1" applyAlignment="1">
      <alignment horizontal="center" vertical="center"/>
    </xf>
    <xf numFmtId="1" fontId="108" fillId="0" borderId="34" xfId="0" applyNumberFormat="1" applyFont="1" applyFill="1" applyBorder="1" applyAlignment="1">
      <alignment horizontal="center" vertical="center"/>
    </xf>
    <xf numFmtId="183" fontId="108" fillId="39" borderId="49" xfId="0" applyNumberFormat="1" applyFont="1" applyFill="1" applyBorder="1" applyAlignment="1">
      <alignment horizontal="center" vertical="center"/>
    </xf>
    <xf numFmtId="0" fontId="94" fillId="0" borderId="74" xfId="0" applyFont="1" applyBorder="1" applyAlignment="1">
      <alignment horizontal="center" vertical="center"/>
    </xf>
    <xf numFmtId="0" fontId="94" fillId="0" borderId="75" xfId="0" applyFont="1" applyBorder="1" applyAlignment="1">
      <alignment horizontal="center" vertical="center"/>
    </xf>
    <xf numFmtId="0" fontId="94" fillId="0" borderId="76" xfId="0" applyFont="1" applyBorder="1" applyAlignment="1">
      <alignment horizontal="center" vertical="center"/>
    </xf>
    <xf numFmtId="0" fontId="98" fillId="6" borderId="31" xfId="0" applyFont="1" applyFill="1" applyBorder="1" applyAlignment="1">
      <alignment horizontal="center" vertical="center"/>
    </xf>
    <xf numFmtId="0" fontId="98" fillId="6" borderId="18" xfId="0" applyFont="1" applyFill="1" applyBorder="1" applyAlignment="1">
      <alignment horizontal="center" vertical="center"/>
    </xf>
    <xf numFmtId="0" fontId="98" fillId="6" borderId="77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0" fontId="94" fillId="0" borderId="78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109" fillId="41" borderId="31" xfId="0" applyNumberFormat="1" applyFont="1" applyFill="1" applyBorder="1" applyAlignment="1">
      <alignment vertical="center" wrapText="1"/>
    </xf>
    <xf numFmtId="0" fontId="109" fillId="41" borderId="18" xfId="0" applyNumberFormat="1" applyFont="1" applyFill="1" applyBorder="1" applyAlignment="1">
      <alignment vertical="center" wrapText="1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196" fontId="104" fillId="34" borderId="31" xfId="0" applyNumberFormat="1" applyFont="1" applyFill="1" applyBorder="1" applyAlignment="1">
      <alignment horizontal="center" vertical="center"/>
    </xf>
    <xf numFmtId="196" fontId="104" fillId="34" borderId="18" xfId="0" applyNumberFormat="1" applyFont="1" applyFill="1" applyBorder="1" applyAlignment="1">
      <alignment horizontal="center" vertical="center"/>
    </xf>
    <xf numFmtId="0" fontId="102" fillId="0" borderId="62" xfId="0" applyFont="1" applyBorder="1" applyAlignment="1">
      <alignment horizontal="center" vertical="center" wrapText="1"/>
    </xf>
    <xf numFmtId="0" fontId="98" fillId="0" borderId="79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/>
    </xf>
    <xf numFmtId="0" fontId="101" fillId="0" borderId="82" xfId="0" applyFont="1" applyBorder="1" applyAlignment="1">
      <alignment horizontal="center" vertical="center"/>
    </xf>
    <xf numFmtId="0" fontId="101" fillId="0" borderId="83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8" fillId="42" borderId="86" xfId="33" applyNumberFormat="1" applyFont="1" applyFill="1" applyBorder="1" applyAlignment="1">
      <alignment horizontal="left" vertical="center"/>
      <protection/>
    </xf>
    <xf numFmtId="0" fontId="108" fillId="42" borderId="0" xfId="33" applyNumberFormat="1" applyFont="1" applyFill="1" applyBorder="1" applyAlignment="1">
      <alignment horizontal="left" vertical="center"/>
      <protection/>
    </xf>
    <xf numFmtId="0" fontId="108" fillId="42" borderId="87" xfId="33" applyNumberFormat="1" applyFont="1" applyFill="1" applyBorder="1" applyAlignment="1">
      <alignment horizontal="left" vertical="center"/>
      <protection/>
    </xf>
    <xf numFmtId="0" fontId="102" fillId="0" borderId="61" xfId="0" applyFont="1" applyBorder="1" applyAlignment="1">
      <alignment horizontal="center" vertical="center" wrapText="1"/>
    </xf>
    <xf numFmtId="0" fontId="98" fillId="0" borderId="88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/>
    </xf>
    <xf numFmtId="0" fontId="98" fillId="0" borderId="78" xfId="0" applyFont="1" applyFill="1" applyBorder="1" applyAlignment="1">
      <alignment horizontal="center" vertical="center"/>
    </xf>
    <xf numFmtId="0" fontId="98" fillId="0" borderId="89" xfId="0" applyFont="1" applyFill="1" applyBorder="1" applyAlignment="1">
      <alignment horizontal="center" vertical="center"/>
    </xf>
    <xf numFmtId="0" fontId="98" fillId="0" borderId="34" xfId="0" applyFont="1" applyFill="1" applyBorder="1" applyAlignment="1">
      <alignment horizontal="center" vertical="center" wrapText="1"/>
    </xf>
    <xf numFmtId="0" fontId="98" fillId="0" borderId="90" xfId="0" applyFont="1" applyFill="1" applyBorder="1" applyAlignment="1">
      <alignment horizontal="center" vertical="center" wrapText="1"/>
    </xf>
    <xf numFmtId="0" fontId="98" fillId="0" borderId="91" xfId="0" applyFont="1" applyFill="1" applyBorder="1" applyAlignment="1">
      <alignment horizontal="center" vertical="center" wrapText="1"/>
    </xf>
    <xf numFmtId="14" fontId="103" fillId="0" borderId="81" xfId="0" applyNumberFormat="1" applyFont="1" applyBorder="1" applyAlignment="1">
      <alignment horizontal="left" vertical="center"/>
    </xf>
    <xf numFmtId="0" fontId="103" fillId="0" borderId="82" xfId="0" applyNumberFormat="1" applyFont="1" applyBorder="1" applyAlignment="1">
      <alignment horizontal="left" vertical="center"/>
    </xf>
    <xf numFmtId="0" fontId="103" fillId="0" borderId="83" xfId="0" applyNumberFormat="1" applyFont="1" applyBorder="1" applyAlignment="1">
      <alignment horizontal="left" vertical="center"/>
    </xf>
    <xf numFmtId="0" fontId="111" fillId="0" borderId="79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92" xfId="0" applyNumberFormat="1" applyFont="1" applyBorder="1" applyAlignment="1">
      <alignment horizontal="left" vertical="center"/>
    </xf>
    <xf numFmtId="0" fontId="103" fillId="0" borderId="79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102" fillId="0" borderId="93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0" xfId="0" applyNumberFormat="1" applyFont="1" applyBorder="1" applyAlignment="1">
      <alignment horizontal="left" vertical="center"/>
    </xf>
    <xf numFmtId="0" fontId="28" fillId="0" borderId="94" xfId="0" applyNumberFormat="1" applyFont="1" applyBorder="1" applyAlignment="1">
      <alignment horizontal="left" vertical="center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0" fontId="102" fillId="0" borderId="95" xfId="0" applyFont="1" applyBorder="1" applyAlignment="1">
      <alignment horizontal="center" vertical="center" wrapText="1"/>
    </xf>
    <xf numFmtId="20" fontId="93" fillId="0" borderId="96" xfId="0" applyNumberFormat="1" applyFont="1" applyBorder="1" applyAlignment="1">
      <alignment horizontal="center" vertical="center"/>
    </xf>
    <xf numFmtId="20" fontId="93" fillId="0" borderId="97" xfId="0" applyNumberFormat="1" applyFont="1" applyBorder="1" applyAlignment="1">
      <alignment horizontal="center" vertical="center"/>
    </xf>
    <xf numFmtId="20" fontId="93" fillId="0" borderId="98" xfId="0" applyNumberFormat="1" applyFont="1" applyBorder="1" applyAlignment="1">
      <alignment horizontal="center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99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2" fillId="0" borderId="100" xfId="0" applyFont="1" applyBorder="1" applyAlignment="1">
      <alignment horizontal="center" vertical="center" wrapText="1"/>
    </xf>
    <xf numFmtId="11" fontId="98" fillId="34" borderId="11" xfId="0" applyNumberFormat="1" applyFont="1" applyFill="1" applyBorder="1" applyAlignment="1">
      <alignment horizontal="center" vertical="center"/>
    </xf>
    <xf numFmtId="0" fontId="93" fillId="42" borderId="86" xfId="33" applyNumberFormat="1" applyFont="1" applyFill="1" applyBorder="1" applyAlignment="1">
      <alignment horizontal="left" vertical="center"/>
      <protection/>
    </xf>
    <xf numFmtId="0" fontId="93" fillId="42" borderId="0" xfId="33" applyNumberFormat="1" applyFont="1" applyFill="1" applyBorder="1" applyAlignment="1">
      <alignment horizontal="left" vertical="center"/>
      <protection/>
    </xf>
    <xf numFmtId="0" fontId="93" fillId="42" borderId="87" xfId="33" applyNumberFormat="1" applyFont="1" applyFill="1" applyBorder="1" applyAlignment="1">
      <alignment horizontal="left" vertical="center"/>
      <protection/>
    </xf>
    <xf numFmtId="183" fontId="93" fillId="34" borderId="11" xfId="0" applyNumberFormat="1" applyFont="1" applyFill="1" applyBorder="1" applyAlignment="1">
      <alignment horizontal="center" vertical="center"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8" xfId="0" applyFont="1" applyFill="1" applyBorder="1" applyAlignment="1">
      <alignment horizontal="center" vertical="center"/>
    </xf>
    <xf numFmtId="1" fontId="93" fillId="40" borderId="11" xfId="0" applyNumberFormat="1" applyFont="1" applyFill="1" applyBorder="1" applyAlignment="1">
      <alignment horizontal="center" vertical="center"/>
    </xf>
    <xf numFmtId="0" fontId="93" fillId="42" borderId="101" xfId="33" applyNumberFormat="1" applyFont="1" applyFill="1" applyBorder="1" applyAlignment="1">
      <alignment horizontal="left" vertical="center"/>
      <protection/>
    </xf>
    <xf numFmtId="0" fontId="93" fillId="42" borderId="102" xfId="33" applyNumberFormat="1" applyFont="1" applyFill="1" applyBorder="1" applyAlignment="1">
      <alignment horizontal="left" vertical="center"/>
      <protection/>
    </xf>
    <xf numFmtId="0" fontId="93" fillId="42" borderId="103" xfId="33" applyNumberFormat="1" applyFont="1" applyFill="1" applyBorder="1" applyAlignment="1">
      <alignment horizontal="left" vertical="center"/>
      <protection/>
    </xf>
    <xf numFmtId="183" fontId="93" fillId="34" borderId="104" xfId="0" applyNumberFormat="1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185" fontId="98" fillId="34" borderId="31" xfId="0" applyNumberFormat="1" applyFont="1" applyFill="1" applyBorder="1" applyAlignment="1">
      <alignment horizontal="center" vertical="center"/>
    </xf>
    <xf numFmtId="193" fontId="98" fillId="34" borderId="73" xfId="0" applyNumberFormat="1" applyFont="1" applyFill="1" applyBorder="1" applyAlignment="1">
      <alignment horizontal="center" vertical="center"/>
    </xf>
    <xf numFmtId="0" fontId="93" fillId="42" borderId="105" xfId="33" applyNumberFormat="1" applyFont="1" applyFill="1" applyBorder="1" applyAlignment="1">
      <alignment horizontal="left" vertical="center"/>
      <protection/>
    </xf>
    <xf numFmtId="0" fontId="93" fillId="42" borderId="106" xfId="33" applyNumberFormat="1" applyFont="1" applyFill="1" applyBorder="1" applyAlignment="1">
      <alignment horizontal="left" vertical="center"/>
      <protection/>
    </xf>
    <xf numFmtId="0" fontId="93" fillId="42" borderId="107" xfId="33" applyNumberFormat="1" applyFont="1" applyFill="1" applyBorder="1" applyAlignment="1">
      <alignment horizontal="left" vertical="center"/>
      <protection/>
    </xf>
    <xf numFmtId="0" fontId="93" fillId="0" borderId="13" xfId="0" applyFont="1" applyBorder="1" applyAlignment="1">
      <alignment horizontal="center" vertical="center"/>
    </xf>
    <xf numFmtId="184" fontId="93" fillId="34" borderId="13" xfId="0" applyNumberFormat="1" applyFont="1" applyFill="1" applyBorder="1" applyAlignment="1">
      <alignment horizontal="center" vertical="center"/>
    </xf>
    <xf numFmtId="1" fontId="93" fillId="40" borderId="13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90" fontId="98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49">
      <selection activeCell="H8" sqref="H8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192">
        <v>43342</v>
      </c>
      <c r="D3" s="193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91.67927382753405</v>
      </c>
      <c r="M3" s="84" t="s">
        <v>45</v>
      </c>
      <c r="N3" s="109">
        <f>(M31-M33)/M31*100</f>
        <v>91.67927382753405</v>
      </c>
    </row>
    <row r="4" spans="1:10" s="2" customFormat="1" ht="13.5" customHeight="1">
      <c r="A4" s="10"/>
      <c r="B4" s="16" t="s">
        <v>4</v>
      </c>
      <c r="C4" s="19" t="s">
        <v>200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187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39" t="s">
        <v>27</v>
      </c>
      <c r="D8" s="139" t="s">
        <v>28</v>
      </c>
      <c r="E8" s="139" t="s">
        <v>29</v>
      </c>
      <c r="F8" s="139" t="s">
        <v>30</v>
      </c>
      <c r="G8" s="140" t="s">
        <v>47</v>
      </c>
      <c r="H8" s="139" t="s">
        <v>26</v>
      </c>
      <c r="I8" s="141" t="s">
        <v>31</v>
      </c>
      <c r="J8" s="142" t="s">
        <v>34</v>
      </c>
      <c r="K8" s="11"/>
      <c r="L8" s="20">
        <v>1</v>
      </c>
      <c r="M8" s="52" t="s">
        <v>1</v>
      </c>
      <c r="N8" s="53" t="s">
        <v>173</v>
      </c>
    </row>
    <row r="9" spans="1:14" s="2" customFormat="1" ht="13.5" customHeight="1">
      <c r="A9" s="10"/>
      <c r="B9" s="16" t="s">
        <v>8</v>
      </c>
      <c r="C9" s="151">
        <v>0.7222222222222222</v>
      </c>
      <c r="D9" s="147">
        <v>1.2</v>
      </c>
      <c r="E9" s="147">
        <v>15.08</v>
      </c>
      <c r="F9" s="147">
        <v>24.07</v>
      </c>
      <c r="G9" s="148" t="s">
        <v>203</v>
      </c>
      <c r="H9" s="147">
        <v>23.73</v>
      </c>
      <c r="I9" s="149">
        <v>81</v>
      </c>
      <c r="J9" s="150">
        <v>1</v>
      </c>
      <c r="K9" s="138"/>
      <c r="L9" s="20">
        <v>2</v>
      </c>
      <c r="M9" s="52" t="s">
        <v>2</v>
      </c>
      <c r="N9" s="53" t="s">
        <v>174</v>
      </c>
    </row>
    <row r="10" spans="1:15" s="2" customFormat="1" ht="13.5" customHeight="1">
      <c r="A10" s="10"/>
      <c r="B10" s="16" t="s">
        <v>46</v>
      </c>
      <c r="C10" s="246">
        <v>0.9375</v>
      </c>
      <c r="D10" s="247">
        <v>1.6</v>
      </c>
      <c r="E10" s="247">
        <v>11.85</v>
      </c>
      <c r="F10" s="247">
        <v>29.82</v>
      </c>
      <c r="G10" s="248" t="s">
        <v>212</v>
      </c>
      <c r="H10" s="247">
        <v>25.7</v>
      </c>
      <c r="I10" s="10"/>
      <c r="J10" s="249">
        <v>1</v>
      </c>
      <c r="K10" s="10"/>
      <c r="L10" s="29">
        <v>4</v>
      </c>
      <c r="M10" s="167" t="s">
        <v>40</v>
      </c>
      <c r="N10" s="168" t="s">
        <v>111</v>
      </c>
      <c r="O10" s="3"/>
    </row>
    <row r="11" spans="1:15" s="2" customFormat="1" ht="13.5" customHeight="1" thickBot="1">
      <c r="A11" s="10"/>
      <c r="B11" s="261" t="s">
        <v>9</v>
      </c>
      <c r="C11" s="21">
        <v>0.16666666666666666</v>
      </c>
      <c r="D11" s="262">
        <v>1.2</v>
      </c>
      <c r="E11" s="262">
        <v>9.04</v>
      </c>
      <c r="F11" s="262">
        <v>37.14</v>
      </c>
      <c r="G11" s="248" t="s">
        <v>217</v>
      </c>
      <c r="H11" s="262">
        <v>15.65</v>
      </c>
      <c r="I11" s="10"/>
      <c r="J11" s="263">
        <v>1</v>
      </c>
      <c r="K11" s="10"/>
      <c r="L11" s="29">
        <v>8</v>
      </c>
      <c r="M11" s="167" t="s">
        <v>3</v>
      </c>
      <c r="N11" s="168"/>
      <c r="O11" s="3"/>
    </row>
    <row r="12" spans="1:15" s="2" customFormat="1" ht="13.5" customHeight="1" thickBot="1">
      <c r="A12" s="10"/>
      <c r="B12" s="22" t="s">
        <v>14</v>
      </c>
      <c r="C12" s="23">
        <f>(24-C9)+C11</f>
        <v>23.444444444444446</v>
      </c>
      <c r="D12" s="24">
        <f>AVERAGE(D9:D11)</f>
        <v>1.3333333333333333</v>
      </c>
      <c r="E12" s="132">
        <f>AVERAGE(E9:E11)</f>
        <v>11.99</v>
      </c>
      <c r="F12" s="25">
        <f>AVERAGE(F9:F11)</f>
        <v>30.343333333333334</v>
      </c>
      <c r="G12" s="10"/>
      <c r="H12" s="26">
        <f>AVERAGE(H9:H11)</f>
        <v>21.69333333333333</v>
      </c>
      <c r="I12" s="10"/>
      <c r="J12" s="27">
        <f>AVERAGE(J9:J11)</f>
        <v>1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169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186</v>
      </c>
      <c r="E16" s="126" t="s">
        <v>199</v>
      </c>
      <c r="F16" s="126" t="s">
        <v>201</v>
      </c>
      <c r="G16" s="164" t="s">
        <v>186</v>
      </c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1">
        <v>0.6569444444444444</v>
      </c>
      <c r="D17" s="151">
        <v>0.6590277777777778</v>
      </c>
      <c r="E17" s="151">
        <v>0.7138888888888889</v>
      </c>
      <c r="F17" s="246">
        <v>0.938888888888889</v>
      </c>
      <c r="G17" s="246">
        <v>0.1729166666666667</v>
      </c>
      <c r="H17" s="166"/>
      <c r="I17" s="166"/>
      <c r="J17" s="166"/>
      <c r="K17" s="166"/>
      <c r="L17" s="166"/>
      <c r="M17" s="166"/>
      <c r="N17" s="246">
        <v>0.1875</v>
      </c>
    </row>
    <row r="18" spans="1:14" s="2" customFormat="1" ht="13.5" customHeight="1">
      <c r="A18" s="10"/>
      <c r="B18" s="44" t="s">
        <v>12</v>
      </c>
      <c r="C18" s="159">
        <v>39436</v>
      </c>
      <c r="D18" s="152">
        <f>C18+1</f>
        <v>39437</v>
      </c>
      <c r="E18" s="152">
        <f>D19+1</f>
        <v>39442</v>
      </c>
      <c r="F18" s="152">
        <f>E19+1</f>
        <v>39584</v>
      </c>
      <c r="G18" s="152">
        <f>F19+1</f>
        <v>39715</v>
      </c>
      <c r="H18" s="137"/>
      <c r="I18" s="137"/>
      <c r="J18" s="137"/>
      <c r="K18" s="137"/>
      <c r="L18" s="137"/>
      <c r="M18" s="137"/>
      <c r="N18" s="152">
        <f>G19+1</f>
        <v>39726</v>
      </c>
    </row>
    <row r="19" spans="1:14" s="2" customFormat="1" ht="13.5" customHeight="1" thickBot="1">
      <c r="A19" s="10"/>
      <c r="B19" s="45" t="s">
        <v>13</v>
      </c>
      <c r="C19" s="129"/>
      <c r="D19" s="159">
        <f>D18+4</f>
        <v>39441</v>
      </c>
      <c r="E19" s="159">
        <v>39583</v>
      </c>
      <c r="F19" s="159">
        <v>39714</v>
      </c>
      <c r="G19" s="159">
        <v>39725</v>
      </c>
      <c r="H19" s="136"/>
      <c r="I19" s="136"/>
      <c r="J19" s="136"/>
      <c r="K19" s="136"/>
      <c r="L19" s="136"/>
      <c r="M19" s="136"/>
      <c r="N19" s="177"/>
    </row>
    <row r="20" spans="1:14" s="2" customFormat="1" ht="13.5" customHeight="1" thickBot="1">
      <c r="A20" s="10"/>
      <c r="B20" s="105" t="s">
        <v>170</v>
      </c>
      <c r="C20" s="106"/>
      <c r="D20" s="107">
        <f aca="true" t="shared" si="0" ref="D20:J20">IF(ISNUMBER(D18),D19-D18+1,"")</f>
        <v>5</v>
      </c>
      <c r="E20" s="30">
        <f>IF(ISNUMBER(E18),E19-E18+1,"")</f>
        <v>142</v>
      </c>
      <c r="F20" s="30">
        <f>IF(ISNUMBER(F18),F19-F18+1,"")</f>
        <v>131</v>
      </c>
      <c r="G20" s="30">
        <f t="shared" si="0"/>
        <v>11</v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4"/>
      <c r="I21" s="10"/>
      <c r="J21" s="10"/>
      <c r="K21" s="10"/>
      <c r="L21" s="10"/>
      <c r="M21" s="10"/>
      <c r="N21" s="10"/>
    </row>
    <row r="22" spans="1:14" s="2" customFormat="1" ht="15">
      <c r="A22" s="10"/>
      <c r="B22" s="179" t="s">
        <v>100</v>
      </c>
      <c r="C22" s="54" t="s">
        <v>101</v>
      </c>
      <c r="D22" s="55" t="s">
        <v>102</v>
      </c>
      <c r="E22" s="56" t="s">
        <v>103</v>
      </c>
      <c r="F22" s="233" t="s">
        <v>168</v>
      </c>
      <c r="G22" s="234"/>
      <c r="H22" s="235"/>
      <c r="I22" s="57" t="s">
        <v>101</v>
      </c>
      <c r="J22" s="55" t="s">
        <v>102</v>
      </c>
      <c r="K22" s="55" t="s">
        <v>103</v>
      </c>
      <c r="L22" s="233" t="s">
        <v>168</v>
      </c>
      <c r="M22" s="234"/>
      <c r="N22" s="235"/>
    </row>
    <row r="23" spans="1:14" s="2" customFormat="1" ht="18.75" customHeight="1">
      <c r="A23" s="10"/>
      <c r="B23" s="180"/>
      <c r="C23" s="152"/>
      <c r="D23" s="152"/>
      <c r="E23" s="153" t="s">
        <v>107</v>
      </c>
      <c r="F23" s="236" t="s">
        <v>178</v>
      </c>
      <c r="G23" s="237"/>
      <c r="H23" s="238"/>
      <c r="I23" s="170">
        <f>G18+5</f>
        <v>39720</v>
      </c>
      <c r="J23" s="152">
        <f>I23+2</f>
        <v>39722</v>
      </c>
      <c r="K23" s="153" t="s">
        <v>109</v>
      </c>
      <c r="L23" s="236" t="s">
        <v>219</v>
      </c>
      <c r="M23" s="237"/>
      <c r="N23" s="239"/>
    </row>
    <row r="24" spans="1:14" s="2" customFormat="1" ht="18.75" customHeight="1">
      <c r="A24" s="10"/>
      <c r="B24" s="180"/>
      <c r="C24" s="154"/>
      <c r="D24" s="154"/>
      <c r="E24" s="155" t="s">
        <v>108</v>
      </c>
      <c r="F24" s="236" t="s">
        <v>178</v>
      </c>
      <c r="G24" s="237"/>
      <c r="H24" s="238"/>
      <c r="I24" s="171"/>
      <c r="J24" s="172"/>
      <c r="K24" s="172" t="s">
        <v>110</v>
      </c>
      <c r="L24" s="236" t="s">
        <v>178</v>
      </c>
      <c r="M24" s="237"/>
      <c r="N24" s="239"/>
    </row>
    <row r="25" spans="1:14" s="2" customFormat="1" ht="18.75" customHeight="1">
      <c r="A25" s="10" t="s">
        <v>106</v>
      </c>
      <c r="B25" s="180"/>
      <c r="C25" s="152"/>
      <c r="D25" s="152"/>
      <c r="E25" s="153" t="s">
        <v>105</v>
      </c>
      <c r="F25" s="236" t="s">
        <v>178</v>
      </c>
      <c r="G25" s="237"/>
      <c r="H25" s="238"/>
      <c r="I25" s="170">
        <f>J23+1</f>
        <v>39723</v>
      </c>
      <c r="J25" s="152">
        <f>I25+2</f>
        <v>39725</v>
      </c>
      <c r="K25" s="153" t="s">
        <v>108</v>
      </c>
      <c r="L25" s="236" t="s">
        <v>220</v>
      </c>
      <c r="M25" s="237"/>
      <c r="N25" s="239"/>
    </row>
    <row r="26" spans="1:14" s="2" customFormat="1" ht="18.75" customHeight="1">
      <c r="A26" s="10"/>
      <c r="B26" s="181"/>
      <c r="C26" s="156"/>
      <c r="D26" s="156"/>
      <c r="E26" s="157" t="s">
        <v>194</v>
      </c>
      <c r="F26" s="236" t="s">
        <v>195</v>
      </c>
      <c r="G26" s="237"/>
      <c r="H26" s="238"/>
      <c r="I26" s="173"/>
      <c r="J26" s="153"/>
      <c r="K26" s="153" t="s">
        <v>104</v>
      </c>
      <c r="L26" s="236" t="s">
        <v>196</v>
      </c>
      <c r="M26" s="237"/>
      <c r="N26" s="239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177</v>
      </c>
      <c r="C30" s="161">
        <v>0.21180555555555555</v>
      </c>
      <c r="D30" s="130"/>
      <c r="E30" s="130">
        <v>0.20069444444444443</v>
      </c>
      <c r="F30" s="96"/>
      <c r="G30" s="96"/>
      <c r="H30" s="96"/>
      <c r="I30" s="96"/>
      <c r="J30" s="96"/>
      <c r="K30" s="96"/>
      <c r="L30" s="97"/>
      <c r="M30" s="91">
        <f>SUM(C30:L30)</f>
        <v>0.4125</v>
      </c>
      <c r="N30" s="98"/>
    </row>
    <row r="31" spans="1:14" s="2" customFormat="1" ht="13.5" customHeight="1">
      <c r="A31" s="10"/>
      <c r="B31" s="81" t="s">
        <v>41</v>
      </c>
      <c r="C31" s="253">
        <v>0.225</v>
      </c>
      <c r="D31" s="21"/>
      <c r="E31" s="169">
        <v>0.2340277777777778</v>
      </c>
      <c r="F31" s="21"/>
      <c r="G31" s="21"/>
      <c r="H31" s="21"/>
      <c r="I31" s="21"/>
      <c r="J31" s="21"/>
      <c r="K31" s="21"/>
      <c r="L31" s="89"/>
      <c r="M31" s="92">
        <f>SUM(C31:L31)</f>
        <v>0.4590277777777778</v>
      </c>
      <c r="N31" s="143"/>
    </row>
    <row r="32" spans="1:15" s="2" customFormat="1" ht="13.5" customHeight="1">
      <c r="A32" s="10"/>
      <c r="B32" s="82" t="s">
        <v>42</v>
      </c>
      <c r="C32" s="178"/>
      <c r="D32" s="178"/>
      <c r="E32" s="178"/>
      <c r="F32" s="101"/>
      <c r="G32" s="101"/>
      <c r="H32" s="101"/>
      <c r="I32" s="101"/>
      <c r="J32" s="101"/>
      <c r="K32" s="101"/>
      <c r="L32" s="102"/>
      <c r="M32" s="103">
        <f>SUM(C32:L32)</f>
        <v>0</v>
      </c>
      <c r="N32" s="94"/>
      <c r="O32" s="4"/>
    </row>
    <row r="33" spans="1:13" s="2" customFormat="1" ht="13.5" customHeight="1" thickBot="1">
      <c r="A33" s="10"/>
      <c r="B33" s="85" t="s">
        <v>43</v>
      </c>
      <c r="C33" s="165"/>
      <c r="D33" s="99"/>
      <c r="E33" s="99">
        <v>0.03819444444444444</v>
      </c>
      <c r="F33" s="99"/>
      <c r="G33" s="99"/>
      <c r="H33" s="99"/>
      <c r="I33" s="99"/>
      <c r="J33" s="99"/>
      <c r="K33" s="99"/>
      <c r="L33" s="100"/>
      <c r="M33" s="93">
        <f>SUM(C33:L33)</f>
        <v>0.03819444444444444</v>
      </c>
    </row>
    <row r="34" spans="1:14" s="2" customFormat="1" ht="13.5" customHeight="1">
      <c r="A34" s="10"/>
      <c r="B34" s="32"/>
      <c r="C34" s="162"/>
      <c r="D34" s="163"/>
      <c r="E34" s="162"/>
      <c r="F34" s="162"/>
      <c r="G34" s="162"/>
      <c r="H34" s="162"/>
      <c r="I34" s="162"/>
      <c r="J34" s="162"/>
      <c r="K34" s="162"/>
      <c r="L34" s="162"/>
      <c r="M34" s="162"/>
      <c r="N34" s="138"/>
    </row>
    <row r="35" spans="1:14" s="2" customFormat="1" ht="19.5" customHeight="1">
      <c r="A35" s="10"/>
      <c r="B35" s="185" t="s">
        <v>176</v>
      </c>
      <c r="C35" s="188" t="s">
        <v>204</v>
      </c>
      <c r="D35" s="189"/>
      <c r="E35" s="188" t="s">
        <v>205</v>
      </c>
      <c r="F35" s="189"/>
      <c r="G35" s="188" t="s">
        <v>206</v>
      </c>
      <c r="H35" s="189"/>
      <c r="I35" s="188" t="s">
        <v>207</v>
      </c>
      <c r="J35" s="189"/>
      <c r="K35" s="188" t="s">
        <v>208</v>
      </c>
      <c r="L35" s="189"/>
      <c r="M35" s="188" t="s">
        <v>209</v>
      </c>
      <c r="N35" s="189"/>
    </row>
    <row r="36" spans="1:14" s="2" customFormat="1" ht="19.5" customHeight="1">
      <c r="A36" s="10"/>
      <c r="B36" s="186"/>
      <c r="C36" s="188" t="s">
        <v>211</v>
      </c>
      <c r="D36" s="189"/>
      <c r="E36" s="188" t="s">
        <v>213</v>
      </c>
      <c r="F36" s="189"/>
      <c r="G36" s="188" t="s">
        <v>214</v>
      </c>
      <c r="H36" s="189"/>
      <c r="I36" s="188" t="s">
        <v>215</v>
      </c>
      <c r="J36" s="189"/>
      <c r="K36" s="188" t="s">
        <v>216</v>
      </c>
      <c r="L36" s="189"/>
      <c r="M36" s="190"/>
      <c r="N36" s="191"/>
    </row>
    <row r="37" spans="1:15" s="2" customFormat="1" ht="19.5" customHeight="1">
      <c r="A37" s="10"/>
      <c r="B37" s="186"/>
      <c r="C37" s="190"/>
      <c r="D37" s="191"/>
      <c r="E37" s="190"/>
      <c r="F37" s="191"/>
      <c r="G37" s="190"/>
      <c r="H37" s="191"/>
      <c r="I37" s="190"/>
      <c r="J37" s="191"/>
      <c r="K37" s="190"/>
      <c r="L37" s="191"/>
      <c r="M37" s="190"/>
      <c r="N37" s="191"/>
      <c r="O37" s="135"/>
    </row>
    <row r="38" spans="1:14" s="2" customFormat="1" ht="19.5" customHeight="1">
      <c r="A38" s="10"/>
      <c r="B38" s="186"/>
      <c r="C38" s="230"/>
      <c r="D38" s="231"/>
      <c r="E38" s="230"/>
      <c r="F38" s="231"/>
      <c r="G38" s="190"/>
      <c r="H38" s="191"/>
      <c r="I38" s="190"/>
      <c r="J38" s="191"/>
      <c r="K38" s="190"/>
      <c r="L38" s="191"/>
      <c r="M38" s="190"/>
      <c r="N38" s="191"/>
    </row>
    <row r="39" spans="1:14" s="2" customFormat="1" ht="19.5" customHeight="1">
      <c r="A39" s="10"/>
      <c r="B39" s="186"/>
      <c r="C39" s="190"/>
      <c r="D39" s="191"/>
      <c r="E39" s="190"/>
      <c r="F39" s="191"/>
      <c r="G39" s="190"/>
      <c r="H39" s="191"/>
      <c r="I39" s="190"/>
      <c r="J39" s="191"/>
      <c r="K39" s="190"/>
      <c r="L39" s="191"/>
      <c r="M39" s="190"/>
      <c r="N39" s="191"/>
    </row>
    <row r="40" spans="1:14" s="2" customFormat="1" ht="19.5" customHeight="1">
      <c r="A40" s="10"/>
      <c r="B40" s="186"/>
      <c r="C40" s="188"/>
      <c r="D40" s="189"/>
      <c r="E40" s="188"/>
      <c r="F40" s="189"/>
      <c r="G40" s="188"/>
      <c r="H40" s="189"/>
      <c r="I40" s="188"/>
      <c r="J40" s="189"/>
      <c r="K40" s="188"/>
      <c r="L40" s="189"/>
      <c r="M40" s="188"/>
      <c r="N40" s="189"/>
    </row>
    <row r="41" spans="1:14" s="2" customFormat="1" ht="19.5" customHeight="1">
      <c r="A41" s="10"/>
      <c r="B41" s="187"/>
      <c r="C41" s="188"/>
      <c r="D41" s="189"/>
      <c r="E41" s="188"/>
      <c r="F41" s="189"/>
      <c r="G41" s="188"/>
      <c r="H41" s="189"/>
      <c r="I41" s="188"/>
      <c r="J41" s="189"/>
      <c r="K41" s="188"/>
      <c r="L41" s="189"/>
      <c r="M41" s="188"/>
      <c r="N41" s="189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40" t="s">
        <v>175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s="2" customFormat="1" ht="12" customHeight="1">
      <c r="A44" s="10"/>
      <c r="B44" s="258" t="s">
        <v>218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60"/>
    </row>
    <row r="45" spans="1:14" s="2" customFormat="1" ht="12" customHeight="1">
      <c r="A45" s="10"/>
      <c r="B45" s="243" t="s">
        <v>202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</row>
    <row r="46" spans="1:14" s="2" customFormat="1" ht="12" customHeight="1">
      <c r="A46" s="10"/>
      <c r="B46" s="243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5"/>
    </row>
    <row r="47" spans="1:14" s="2" customFormat="1" ht="12" customHeight="1">
      <c r="A47" s="10"/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5"/>
    </row>
    <row r="48" spans="1:14" s="2" customFormat="1" ht="12" customHeight="1">
      <c r="A48" s="10"/>
      <c r="B48" s="20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5"/>
    </row>
    <row r="49" spans="1:14" s="2" customFormat="1" ht="12" customHeight="1">
      <c r="A49" s="10"/>
      <c r="B49" s="203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5"/>
    </row>
    <row r="50" spans="1:14" s="2" customFormat="1" ht="12" customHeight="1">
      <c r="A50" s="10"/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5"/>
    </row>
    <row r="51" spans="1:14" s="2" customFormat="1" ht="12" customHeight="1">
      <c r="A51" s="10"/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5"/>
    </row>
    <row r="52" spans="1:14" s="2" customFormat="1" ht="12" customHeight="1">
      <c r="A52" s="10"/>
      <c r="B52" s="203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5"/>
    </row>
    <row r="53" spans="1:14" s="2" customFormat="1" ht="12" customHeight="1">
      <c r="A53" s="10"/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5"/>
    </row>
    <row r="54" spans="1:14" s="2" customFormat="1" ht="12" customHeight="1">
      <c r="A54" s="10"/>
      <c r="B54" s="250" t="s">
        <v>210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2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165</v>
      </c>
      <c r="N55" s="63" t="s">
        <v>155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172</v>
      </c>
      <c r="F56" s="64" t="s">
        <v>57</v>
      </c>
      <c r="G56" s="68" t="s">
        <v>58</v>
      </c>
      <c r="H56" s="68" t="s">
        <v>59</v>
      </c>
      <c r="I56" s="68" t="s">
        <v>60</v>
      </c>
      <c r="J56" s="198" t="s">
        <v>61</v>
      </c>
      <c r="K56" s="199"/>
      <c r="L56" s="200"/>
      <c r="M56" s="201" t="s">
        <v>62</v>
      </c>
      <c r="N56" s="202"/>
      <c r="O56" s="7"/>
    </row>
    <row r="57" spans="2:15" s="37" customFormat="1" ht="22.5" customHeight="1">
      <c r="B57" s="73" t="s">
        <v>63</v>
      </c>
      <c r="C57" s="144">
        <v>-154.459</v>
      </c>
      <c r="D57" s="254">
        <v>-156.454</v>
      </c>
      <c r="E57" s="71" t="s">
        <v>64</v>
      </c>
      <c r="F57" s="144">
        <v>27.4</v>
      </c>
      <c r="G57" s="254">
        <v>26.9</v>
      </c>
      <c r="H57" s="72" t="s">
        <v>95</v>
      </c>
      <c r="I57" s="146">
        <v>1</v>
      </c>
      <c r="J57" s="41" t="s">
        <v>179</v>
      </c>
      <c r="K57" s="182" t="s">
        <v>188</v>
      </c>
      <c r="L57" s="183"/>
      <c r="M57" s="182" t="s">
        <v>189</v>
      </c>
      <c r="N57" s="184"/>
      <c r="O57" s="6"/>
    </row>
    <row r="58" spans="2:15" s="37" customFormat="1" ht="22.5" customHeight="1">
      <c r="B58" s="73" t="s">
        <v>65</v>
      </c>
      <c r="C58" s="144">
        <v>-135.006</v>
      </c>
      <c r="D58" s="254">
        <v>-138.385</v>
      </c>
      <c r="E58" s="72" t="s">
        <v>167</v>
      </c>
      <c r="F58" s="146">
        <v>10</v>
      </c>
      <c r="G58" s="255">
        <v>10</v>
      </c>
      <c r="H58" s="72" t="s">
        <v>182</v>
      </c>
      <c r="I58" s="146">
        <v>1</v>
      </c>
      <c r="J58" s="41" t="s">
        <v>180</v>
      </c>
      <c r="K58" s="182" t="s">
        <v>188</v>
      </c>
      <c r="L58" s="183"/>
      <c r="M58" s="182" t="s">
        <v>189</v>
      </c>
      <c r="N58" s="184"/>
      <c r="O58" s="6"/>
    </row>
    <row r="59" spans="2:15" s="37" customFormat="1" ht="22.5" customHeight="1">
      <c r="B59" s="73" t="s">
        <v>66</v>
      </c>
      <c r="C59" s="144">
        <v>-208.013</v>
      </c>
      <c r="D59" s="254">
        <v>-208.859</v>
      </c>
      <c r="E59" s="72" t="s">
        <v>163</v>
      </c>
      <c r="F59" s="264">
        <v>20</v>
      </c>
      <c r="G59" s="264">
        <v>20</v>
      </c>
      <c r="H59" s="72" t="s">
        <v>166</v>
      </c>
      <c r="I59" s="146">
        <v>0</v>
      </c>
      <c r="J59" s="42" t="s">
        <v>99</v>
      </c>
      <c r="K59" s="182" t="s">
        <v>190</v>
      </c>
      <c r="L59" s="183"/>
      <c r="M59" s="182" t="s">
        <v>191</v>
      </c>
      <c r="N59" s="184"/>
      <c r="O59" s="6"/>
    </row>
    <row r="60" spans="2:15" s="37" customFormat="1" ht="22.5" customHeight="1">
      <c r="B60" s="73" t="s">
        <v>67</v>
      </c>
      <c r="C60" s="144">
        <v>-112.786</v>
      </c>
      <c r="D60" s="254">
        <v>-113.682</v>
      </c>
      <c r="E60" s="72" t="s">
        <v>161</v>
      </c>
      <c r="F60" s="264">
        <v>45</v>
      </c>
      <c r="G60" s="264">
        <v>40</v>
      </c>
      <c r="H60" s="72" t="s">
        <v>96</v>
      </c>
      <c r="I60" s="146">
        <v>0</v>
      </c>
      <c r="J60" s="41" t="s">
        <v>68</v>
      </c>
      <c r="K60" s="182" t="s">
        <v>192</v>
      </c>
      <c r="L60" s="183"/>
      <c r="M60" s="182" t="s">
        <v>193</v>
      </c>
      <c r="N60" s="184"/>
      <c r="O60" s="6"/>
    </row>
    <row r="61" spans="2:15" s="37" customFormat="1" ht="22.5" customHeight="1">
      <c r="B61" s="73" t="s">
        <v>69</v>
      </c>
      <c r="C61" s="144">
        <v>28.069</v>
      </c>
      <c r="D61" s="254">
        <v>20.832</v>
      </c>
      <c r="E61" s="72" t="s">
        <v>162</v>
      </c>
      <c r="F61" s="264">
        <v>50</v>
      </c>
      <c r="G61" s="264">
        <v>50</v>
      </c>
      <c r="H61" s="71" t="s">
        <v>70</v>
      </c>
      <c r="I61" s="160">
        <v>0</v>
      </c>
      <c r="J61" s="211" t="s">
        <v>71</v>
      </c>
      <c r="K61" s="214"/>
      <c r="L61" s="215"/>
      <c r="M61" s="215"/>
      <c r="N61" s="216"/>
      <c r="O61" s="6"/>
    </row>
    <row r="62" spans="2:15" s="37" customFormat="1" ht="22.5" customHeight="1">
      <c r="B62" s="73" t="s">
        <v>72</v>
      </c>
      <c r="C62" s="144">
        <v>31.475</v>
      </c>
      <c r="D62" s="254">
        <v>23.694</v>
      </c>
      <c r="E62" s="72" t="s">
        <v>164</v>
      </c>
      <c r="F62" s="264">
        <v>260</v>
      </c>
      <c r="G62" s="264">
        <v>250</v>
      </c>
      <c r="H62" s="71" t="s">
        <v>73</v>
      </c>
      <c r="I62" s="160">
        <v>0</v>
      </c>
      <c r="J62" s="212"/>
      <c r="K62" s="195"/>
      <c r="L62" s="196"/>
      <c r="M62" s="196"/>
      <c r="N62" s="197"/>
      <c r="O62" s="6"/>
    </row>
    <row r="63" spans="2:15" s="37" customFormat="1" ht="22.5" customHeight="1">
      <c r="B63" s="73" t="s">
        <v>74</v>
      </c>
      <c r="C63" s="144">
        <v>24.339</v>
      </c>
      <c r="D63" s="254">
        <v>17.233</v>
      </c>
      <c r="E63" s="72" t="s">
        <v>183</v>
      </c>
      <c r="F63" s="265">
        <v>2.5</v>
      </c>
      <c r="G63" s="256">
        <v>2.6</v>
      </c>
      <c r="H63" s="71" t="s">
        <v>75</v>
      </c>
      <c r="I63" s="160">
        <v>0</v>
      </c>
      <c r="J63" s="212"/>
      <c r="K63" s="195"/>
      <c r="L63" s="196"/>
      <c r="M63" s="196"/>
      <c r="N63" s="197"/>
      <c r="O63" s="6"/>
    </row>
    <row r="64" spans="2:15" s="37" customFormat="1" ht="22.5" customHeight="1">
      <c r="B64" s="73" t="s">
        <v>76</v>
      </c>
      <c r="C64" s="144">
        <v>24.853</v>
      </c>
      <c r="D64" s="254">
        <v>17.675</v>
      </c>
      <c r="E64" s="72" t="s">
        <v>184</v>
      </c>
      <c r="F64" s="265">
        <v>0.4</v>
      </c>
      <c r="G64" s="256">
        <v>0.4</v>
      </c>
      <c r="H64" s="76"/>
      <c r="I64" s="174"/>
      <c r="J64" s="212"/>
      <c r="K64" s="195"/>
      <c r="L64" s="196"/>
      <c r="M64" s="196"/>
      <c r="N64" s="197"/>
      <c r="O64" s="6"/>
    </row>
    <row r="65" spans="2:15" s="37" customFormat="1" ht="22.5" customHeight="1">
      <c r="B65" s="74" t="s">
        <v>125</v>
      </c>
      <c r="C65" s="145">
        <v>1.35E-05</v>
      </c>
      <c r="D65" s="242">
        <v>1.39E-05</v>
      </c>
      <c r="E65" s="71" t="s">
        <v>77</v>
      </c>
      <c r="F65" s="144">
        <v>15.3</v>
      </c>
      <c r="G65" s="256">
        <v>11.1</v>
      </c>
      <c r="H65" s="72" t="s">
        <v>97</v>
      </c>
      <c r="I65" s="175">
        <v>7</v>
      </c>
      <c r="J65" s="212"/>
      <c r="K65" s="195"/>
      <c r="L65" s="196"/>
      <c r="M65" s="196"/>
      <c r="N65" s="197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181</v>
      </c>
      <c r="F66" s="158">
        <v>21.1</v>
      </c>
      <c r="G66" s="257">
        <v>37.4</v>
      </c>
      <c r="H66" s="77" t="s">
        <v>98</v>
      </c>
      <c r="I66" s="176">
        <v>4</v>
      </c>
      <c r="J66" s="213"/>
      <c r="K66" s="207"/>
      <c r="L66" s="208"/>
      <c r="M66" s="208"/>
      <c r="N66" s="209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171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151</v>
      </c>
      <c r="F71" s="50" t="s">
        <v>152</v>
      </c>
      <c r="G71" s="50" t="s">
        <v>153</v>
      </c>
      <c r="H71" s="50" t="s">
        <v>147</v>
      </c>
      <c r="I71" s="50" t="s">
        <v>119</v>
      </c>
      <c r="J71" s="50" t="s">
        <v>154</v>
      </c>
      <c r="K71" s="50" t="s">
        <v>148</v>
      </c>
      <c r="L71" s="50" t="s">
        <v>149</v>
      </c>
      <c r="M71" s="50" t="s">
        <v>120</v>
      </c>
      <c r="N71" s="62" t="s">
        <v>150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241" t="s">
        <v>198</v>
      </c>
      <c r="C75" s="210"/>
      <c r="D75" s="118">
        <v>1</v>
      </c>
      <c r="E75" s="210" t="s">
        <v>127</v>
      </c>
      <c r="F75" s="210"/>
      <c r="G75" s="121">
        <v>0</v>
      </c>
      <c r="H75" s="210" t="s">
        <v>132</v>
      </c>
      <c r="I75" s="210"/>
      <c r="J75" s="118">
        <v>0</v>
      </c>
      <c r="K75" s="210" t="s">
        <v>156</v>
      </c>
      <c r="L75" s="210"/>
      <c r="M75" s="123">
        <v>0</v>
      </c>
      <c r="N75" s="43"/>
      <c r="O75" s="8"/>
    </row>
    <row r="76" spans="2:15" s="37" customFormat="1" ht="18.75" customHeight="1">
      <c r="B76" s="232" t="s">
        <v>143</v>
      </c>
      <c r="C76" s="206"/>
      <c r="D76" s="119">
        <v>0</v>
      </c>
      <c r="E76" s="206" t="s">
        <v>128</v>
      </c>
      <c r="F76" s="206"/>
      <c r="G76" s="119">
        <v>0</v>
      </c>
      <c r="H76" s="206" t="s">
        <v>135</v>
      </c>
      <c r="I76" s="206"/>
      <c r="J76" s="119">
        <v>0</v>
      </c>
      <c r="K76" s="206" t="s">
        <v>142</v>
      </c>
      <c r="L76" s="206"/>
      <c r="M76" s="124">
        <v>0</v>
      </c>
      <c r="N76" s="43"/>
      <c r="O76" s="8"/>
    </row>
    <row r="77" spans="2:15" s="37" customFormat="1" ht="18.75" customHeight="1">
      <c r="B77" s="232" t="s">
        <v>144</v>
      </c>
      <c r="C77" s="206"/>
      <c r="D77" s="119">
        <v>0</v>
      </c>
      <c r="E77" s="206" t="s">
        <v>129</v>
      </c>
      <c r="F77" s="206"/>
      <c r="G77" s="119">
        <v>0</v>
      </c>
      <c r="H77" s="206" t="s">
        <v>158</v>
      </c>
      <c r="I77" s="206"/>
      <c r="J77" s="122">
        <v>0</v>
      </c>
      <c r="K77" s="206" t="s">
        <v>160</v>
      </c>
      <c r="L77" s="206"/>
      <c r="M77" s="124">
        <v>0</v>
      </c>
      <c r="N77" s="43"/>
      <c r="O77" s="8"/>
    </row>
    <row r="78" spans="2:15" s="37" customFormat="1" ht="18.75" customHeight="1">
      <c r="B78" s="232" t="s">
        <v>145</v>
      </c>
      <c r="C78" s="206"/>
      <c r="D78" s="119">
        <v>0</v>
      </c>
      <c r="E78" s="206" t="s">
        <v>130</v>
      </c>
      <c r="F78" s="206"/>
      <c r="G78" s="119">
        <v>0</v>
      </c>
      <c r="H78" s="206" t="s">
        <v>159</v>
      </c>
      <c r="I78" s="206"/>
      <c r="J78" s="119">
        <v>0</v>
      </c>
      <c r="K78" s="206" t="s">
        <v>157</v>
      </c>
      <c r="L78" s="206"/>
      <c r="M78" s="124">
        <v>0</v>
      </c>
      <c r="N78" s="43"/>
      <c r="O78" s="8"/>
    </row>
    <row r="79" spans="2:15" s="37" customFormat="1" ht="18.75" customHeight="1">
      <c r="B79" s="232" t="s">
        <v>146</v>
      </c>
      <c r="C79" s="206"/>
      <c r="D79" s="119">
        <v>0</v>
      </c>
      <c r="E79" s="206" t="s">
        <v>133</v>
      </c>
      <c r="F79" s="206"/>
      <c r="G79" s="119">
        <v>0</v>
      </c>
      <c r="H79" s="206" t="s">
        <v>137</v>
      </c>
      <c r="I79" s="206"/>
      <c r="J79" s="122">
        <v>0</v>
      </c>
      <c r="K79" s="206" t="s">
        <v>141</v>
      </c>
      <c r="L79" s="206"/>
      <c r="M79" s="124">
        <v>0</v>
      </c>
      <c r="N79" s="43"/>
      <c r="O79" s="8"/>
    </row>
    <row r="80" spans="2:15" s="37" customFormat="1" ht="18.75" customHeight="1">
      <c r="B80" s="232" t="s">
        <v>112</v>
      </c>
      <c r="C80" s="206"/>
      <c r="D80" s="119">
        <v>0</v>
      </c>
      <c r="E80" s="206" t="s">
        <v>134</v>
      </c>
      <c r="F80" s="206"/>
      <c r="G80" s="119">
        <v>0</v>
      </c>
      <c r="H80" s="206" t="s">
        <v>138</v>
      </c>
      <c r="I80" s="206"/>
      <c r="J80" s="122">
        <v>0</v>
      </c>
      <c r="K80" s="206" t="s">
        <v>126</v>
      </c>
      <c r="L80" s="206"/>
      <c r="M80" s="131">
        <v>0</v>
      </c>
      <c r="N80" s="43"/>
      <c r="O80" s="8"/>
    </row>
    <row r="81" spans="2:15" s="37" customFormat="1" ht="18.75" customHeight="1">
      <c r="B81" s="232" t="s">
        <v>121</v>
      </c>
      <c r="C81" s="206"/>
      <c r="D81" s="119">
        <v>0</v>
      </c>
      <c r="E81" s="206" t="s">
        <v>131</v>
      </c>
      <c r="F81" s="206"/>
      <c r="G81" s="119">
        <v>0</v>
      </c>
      <c r="H81" s="206" t="s">
        <v>139</v>
      </c>
      <c r="I81" s="206"/>
      <c r="J81" s="119">
        <v>0</v>
      </c>
      <c r="K81" s="206" t="s">
        <v>185</v>
      </c>
      <c r="L81" s="206"/>
      <c r="M81" s="131">
        <v>0</v>
      </c>
      <c r="N81" s="43"/>
      <c r="O81" s="127"/>
    </row>
    <row r="82" spans="2:15" s="37" customFormat="1" ht="18.75" customHeight="1">
      <c r="B82" s="226" t="s">
        <v>122</v>
      </c>
      <c r="C82" s="194"/>
      <c r="D82" s="120">
        <v>0</v>
      </c>
      <c r="E82" s="194" t="s">
        <v>136</v>
      </c>
      <c r="F82" s="194"/>
      <c r="G82" s="120">
        <v>0</v>
      </c>
      <c r="H82" s="194" t="s">
        <v>140</v>
      </c>
      <c r="I82" s="194"/>
      <c r="J82" s="120">
        <v>0</v>
      </c>
      <c r="K82" s="194"/>
      <c r="L82" s="194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27" t="s">
        <v>197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9"/>
      <c r="O85" s="6"/>
    </row>
    <row r="86" spans="2:15" s="37" customFormat="1" ht="12" customHeight="1">
      <c r="B86" s="223" t="s">
        <v>221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5"/>
      <c r="O86" s="6"/>
    </row>
    <row r="87" spans="2:15" s="37" customFormat="1" ht="12" customHeight="1">
      <c r="B87" s="220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2"/>
      <c r="O87" s="6"/>
    </row>
    <row r="88" spans="2:15" s="37" customFormat="1" ht="12" customHeight="1"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2"/>
      <c r="O88" s="6"/>
    </row>
    <row r="89" spans="2:15" s="37" customFormat="1" ht="12" customHeight="1"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2"/>
      <c r="O89" s="6"/>
    </row>
    <row r="90" spans="2:15" s="37" customFormat="1" ht="12" customHeight="1">
      <c r="B90" s="220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2"/>
      <c r="O90" s="6"/>
    </row>
    <row r="91" spans="2:15" s="37" customFormat="1" ht="12" customHeight="1"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6"/>
    </row>
    <row r="92" spans="2:15" s="37" customFormat="1" ht="12" customHeight="1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2"/>
      <c r="O92" s="6"/>
    </row>
    <row r="93" spans="2:15" s="37" customFormat="1" ht="12" customHeight="1"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2"/>
      <c r="O93" s="6"/>
    </row>
    <row r="94" spans="2:15" s="37" customFormat="1" ht="12" customHeight="1"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2"/>
      <c r="O94" s="6"/>
    </row>
    <row r="95" spans="2:15" s="37" customFormat="1" ht="12" customHeight="1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2"/>
      <c r="O95" s="6"/>
    </row>
    <row r="96" spans="2:15" s="37" customFormat="1" ht="12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5"/>
      <c r="O96" s="6"/>
    </row>
    <row r="97" spans="2:15" s="37" customFormat="1" ht="12" customHeight="1">
      <c r="B97" s="223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5"/>
      <c r="O97" s="6"/>
    </row>
    <row r="98" spans="2:15" s="37" customFormat="1" ht="12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5"/>
      <c r="O98" s="6"/>
    </row>
    <row r="99" spans="2:15" s="37" customFormat="1" ht="12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5"/>
      <c r="O99" s="6"/>
    </row>
    <row r="100" spans="2:15" s="37" customFormat="1" ht="12" customHeight="1"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6"/>
    </row>
  </sheetData>
  <sheetProtection/>
  <mergeCells count="132">
    <mergeCell ref="B79:C79"/>
    <mergeCell ref="B75:C75"/>
    <mergeCell ref="H75:I75"/>
    <mergeCell ref="B76:C76"/>
    <mergeCell ref="E77:F77"/>
    <mergeCell ref="B78:C78"/>
    <mergeCell ref="B77:C77"/>
    <mergeCell ref="E79:F79"/>
    <mergeCell ref="E78:F78"/>
    <mergeCell ref="E76:F76"/>
    <mergeCell ref="I40:J40"/>
    <mergeCell ref="B45:N45"/>
    <mergeCell ref="B50:N50"/>
    <mergeCell ref="B52:N52"/>
    <mergeCell ref="M41:N41"/>
    <mergeCell ref="H78:I78"/>
    <mergeCell ref="B46:N46"/>
    <mergeCell ref="B48:N48"/>
    <mergeCell ref="M59:N59"/>
    <mergeCell ref="B51:N51"/>
    <mergeCell ref="I35:J35"/>
    <mergeCell ref="B43:N43"/>
    <mergeCell ref="E41:F41"/>
    <mergeCell ref="G41:H41"/>
    <mergeCell ref="E35:F35"/>
    <mergeCell ref="B44:N44"/>
    <mergeCell ref="E38:F38"/>
    <mergeCell ref="K39:L39"/>
    <mergeCell ref="G35:H35"/>
    <mergeCell ref="I36:J36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F22:H22"/>
    <mergeCell ref="F23:H23"/>
    <mergeCell ref="L22:N22"/>
    <mergeCell ref="L23:N23"/>
    <mergeCell ref="F24:H24"/>
    <mergeCell ref="F25:H25"/>
    <mergeCell ref="L24:N24"/>
    <mergeCell ref="L25:N25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H80:I80"/>
    <mergeCell ref="K78:L78"/>
    <mergeCell ref="K62:N62"/>
    <mergeCell ref="K77:L77"/>
    <mergeCell ref="B53:N53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7:N87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79:I79"/>
    <mergeCell ref="H76:I76"/>
    <mergeCell ref="K65:N65"/>
    <mergeCell ref="K66:N66"/>
    <mergeCell ref="E75:F75"/>
    <mergeCell ref="J61:J66"/>
    <mergeCell ref="H77:I77"/>
    <mergeCell ref="K61:N6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2018-08-31T04:40:53Z</dcterms:modified>
  <cp:category/>
  <cp:version/>
  <cp:contentType/>
  <cp:contentStatus/>
</cp:coreProperties>
</file>