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<sst xmlns="http://schemas.openxmlformats.org/spreadsheetml/2006/main" count="250" uniqueCount="239">
  <si>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</si>
  <si>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</si>
  <si>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</si>
  <si>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</si>
  <si>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</si>
  <si>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</si>
  <si>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</si>
  <si>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</si>
  <si>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</si>
  <si>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</si>
  <si>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</si>
  <si>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</si>
  <si>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</si>
  <si>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</si>
  <si>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</si>
  <si>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</si>
  <si>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</si>
  <si>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</si>
  <si>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</si>
  <si>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</si>
  <si>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</si>
  <si>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</si>
  <si>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</si>
  <si>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</si>
  <si>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</si>
  <si>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</si>
  <si>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</si>
  <si>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</si>
  <si>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</si>
  <si>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</si>
  <si>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</si>
  <si>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</si>
  <si>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</si>
  <si>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</si>
  <si>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</si>
  <si>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</si>
  <si>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</si>
  <si>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</si>
  <si>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</si>
  <si>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</si>
  <si>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</si>
  <si>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</si>
  <si>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</si>
  <si>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</si>
  <si>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</si>
  <si>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</si>
  <si>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</si>
  <si>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</si>
  <si>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</si>
  <si>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</si>
  <si>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</si>
  <si>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</si>
  <si>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</si>
  <si>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</si>
  <si>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</si>
  <si>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</si>
  <si>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</si>
  <si>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</si>
  <si>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</si>
  <si>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</si>
  <si>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</si>
  <si>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</si>
  <si>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</si>
  <si>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</si>
  <si>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</si>
  <si>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</si>
  <si>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</si>
  <si>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</si>
  <si>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</si>
  <si>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</si>
  <si>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</si>
  <si>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</si>
  <si>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</si>
  <si>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</si>
  <si>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</si>
  <si>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</si>
  <si>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</si>
  <si>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</si>
  <si>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</si>
  <si>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</si>
  <si>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</si>
  <si>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</si>
  <si>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</si>
  <si>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</si>
  <si>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</si>
  <si>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</si>
  <si>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</si>
  <si>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</si>
  <si>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</si>
  <si>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</si>
  <si>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</si>
  <si>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</si>
  <si>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</si>
  <si>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</si>
  <si>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</si>
  <si>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</si>
  <si>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</si>
  <si>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</si>
  <si>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</si>
  <si>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</si>
  <si>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</si>
  <si>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</si>
  <si>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</si>
  <si>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</si>
  <si>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</si>
  <si>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</si>
  <si>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</si>
  <si>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</si>
  <si>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</si>
  <si>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</si>
  <si>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</si>
  <si>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</si>
  <si>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</si>
  <si>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</si>
  <si>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</si>
  <si>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</si>
  <si>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</si>
  <si>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</si>
  <si>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</si>
  <si>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</si>
  <si>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</si>
  <si>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</si>
  <si>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</si>
  <si>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</si>
  <si>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</si>
  <si>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</si>
  <si>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</si>
  <si>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</si>
  <si>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</si>
  <si>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</si>
  <si>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</si>
  <si>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</si>
  <si>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</si>
  <si>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</si>
  <si>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</si>
  <si>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</si>
  <si>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</si>
  <si>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</si>
  <si>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</si>
  <si>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</si>
  <si>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</si>
  <si>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</si>
  <si>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</si>
  <si>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</si>
  <si>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</si>
  <si>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</si>
  <si>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</si>
  <si>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</si>
  <si>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</si>
  <si>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</si>
  <si>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</si>
  <si>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</si>
  <si>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</si>
  <si>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</si>
  <si>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</si>
  <si>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</si>
  <si>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</si>
  <si>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</si>
  <si>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</si>
  <si>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</si>
  <si>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</si>
  <si>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</si>
  <si>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</si>
  <si>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</si>
  <si>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</si>
  <si>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</si>
  <si>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</si>
  <si>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</si>
  <si>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</si>
  <si>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</si>
  <si>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</si>
  <si>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</si>
  <si>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</si>
  <si>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</si>
  <si>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</si>
  <si>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</si>
  <si>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</si>
  <si>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</si>
  <si>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</si>
  <si>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</si>
  <si>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</si>
  <si>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</si>
  <si>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</si>
  <si>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</si>
  <si>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</si>
  <si>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</si>
  <si>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</si>
  <si>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</si>
  <si>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</si>
  <si>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BLG</t>
  </si>
  <si>
    <t>/ / / / /</t>
  </si>
  <si>
    <t>SITE SEEING: 0.00 / 0.00 / 0.00</t>
  </si>
  <si>
    <t>OSU_ICIMACS_v7.2</t>
  </si>
  <si>
    <t>KX2016-03-23:1381</t>
  </si>
  <si>
    <t>OSU_ICIMACS_v7.3</t>
  </si>
  <si>
    <t>KS2016-01-13:1370</t>
  </si>
  <si>
    <t>KG2016-06-02:1470</t>
  </si>
  <si>
    <t>망원경 UPS BYPASS MODE로 사용중</t>
  </si>
  <si>
    <t>김부진</t>
  </si>
  <si>
    <t>3월 20일 SN관측중 노출후 Readout에 셔터가 닫히지 않는현상 총 8회발생(주간회의시 촬영한 동영상 전달)</t>
  </si>
  <si>
    <t>/ / / / /</t>
  </si>
  <si>
    <t>3월 21일 SN관측중 노출후 Readout에 셔터가 닫히지 않는현상 총 2회발생</t>
  </si>
  <si>
    <t>3월 22일 로컬시각 오후 3시 부터 8시 까지 FSA Disassembly 작업 실시.  (John, Hilton)</t>
  </si>
  <si>
    <t xml:space="preserve">            불량 의심되는 스프링(Full shutter가 Half와 같이 이동후 최종 닺을때 Limit switch와 접촉하는 부분) 튜닝해줌.</t>
  </si>
  <si>
    <t>3월 22일 NEO(S16185-OC)관측중 노출후 Readout에 셔터가 닫히지 않는현상 총 1회발생</t>
  </si>
  <si>
    <t>/ / / / /</t>
  </si>
  <si>
    <t>/ / / / /</t>
  </si>
  <si>
    <t>월령으로 인한 방풍막 연결</t>
  </si>
  <si>
    <t>3월 23일 SN관측중 노출후 Readout에 셔터가 닫히지 않는현상 총 2회발생</t>
  </si>
  <si>
    <t>ENG-SN</t>
  </si>
  <si>
    <t>ALL</t>
  </si>
  <si>
    <t>W</t>
  </si>
  <si>
    <t>20s/18k 40s/23k</t>
  </si>
  <si>
    <t>35s/26k 50s/25k 60s/20k</t>
  </si>
  <si>
    <t>3월 24일 NEO관측중 노출후 Readout에 셔터가 닫히지 않는현상 총 2회발생</t>
  </si>
  <si>
    <t>S_007176:T</t>
  </si>
  <si>
    <t>007173 007178 Shutter 불량 (SN, N2280-1, EL:79.7, Az: -117.5)</t>
  </si>
  <si>
    <t>B_007223:29</t>
  </si>
  <si>
    <t>S_007253:N</t>
  </si>
  <si>
    <t>T_007255</t>
  </si>
  <si>
    <t>E_007173</t>
  </si>
  <si>
    <t>E_007178</t>
  </si>
  <si>
    <t>E_007213</t>
  </si>
  <si>
    <t>E_007260</t>
  </si>
  <si>
    <t>E_007271</t>
  </si>
  <si>
    <t>E_007277</t>
  </si>
  <si>
    <t>SW</t>
  </si>
  <si>
    <t>3월 25일 SN관측중 셔터 관련 불량 총 7회발생</t>
  </si>
  <si>
    <t>E_007302</t>
  </si>
  <si>
    <t>S_007341:T</t>
  </si>
  <si>
    <t>S_007361:N</t>
  </si>
  <si>
    <t>007302 Shutter 불량 (SN, ESO494-1, EL:37.5, Az: -78.7) /</t>
  </si>
  <si>
    <t>007271 Shutter 불량 (SN, N2997-2, EL:75.4, Az: -87.1)  / 007277 Shutter 불량 (SN, N3175-2, EL:78, Az: -100.0)</t>
  </si>
  <si>
    <t>007213 Shutter 불량 (SN, ESO494-1, EL:79.8, Az: -114.8)/ 007260 Shutter 불량 (SN, ESO494-1, EL:57.2, Az: -89)</t>
  </si>
  <si>
    <t xml:space="preserve">007374 IC down으로 존재하지 않음. </t>
  </si>
  <si>
    <t>S_007393:T</t>
  </si>
  <si>
    <t>S_007421:T</t>
  </si>
  <si>
    <t>NE</t>
  </si>
  <si>
    <t>BLG Last Number 958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</si>
</sst>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183" fontId="91" fillId="35" borderId="17" xfId="0" applyNumberFormat="1" applyFont="1" applyFill="1" applyBorder="1" applyAlignment="1">
      <alignment horizontal="center" vertical="center"/>
    </xf>
    <xf numFmtId="184" fontId="91" fillId="35" borderId="18" xfId="0" applyNumberFormat="1" applyFont="1" applyFill="1" applyBorder="1" applyAlignment="1">
      <alignment horizontal="center" vertical="center"/>
    </xf>
    <xf numFmtId="184" fontId="91" fillId="35" borderId="19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5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6" borderId="10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20" fontId="91" fillId="0" borderId="25" xfId="0" applyNumberFormat="1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vertical="center"/>
    </xf>
    <xf numFmtId="0" fontId="101" fillId="0" borderId="29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9" xfId="0" applyFont="1" applyFill="1" applyBorder="1" applyAlignment="1">
      <alignment/>
    </xf>
    <xf numFmtId="0" fontId="94" fillId="0" borderId="30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0" fontId="93" fillId="0" borderId="34" xfId="0" applyFont="1" applyBorder="1" applyAlignment="1">
      <alignment horizontal="center"/>
    </xf>
    <xf numFmtId="0" fontId="91" fillId="0" borderId="33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49" fontId="91" fillId="0" borderId="36" xfId="0" applyNumberFormat="1" applyFont="1" applyFill="1" applyBorder="1" applyAlignment="1">
      <alignment horizontal="center" vertical="center"/>
    </xf>
    <xf numFmtId="49" fontId="91" fillId="0" borderId="37" xfId="0" applyNumberFormat="1" applyFont="1" applyFill="1" applyBorder="1" applyAlignment="1">
      <alignment horizontal="center" vertical="center"/>
    </xf>
    <xf numFmtId="49" fontId="91" fillId="0" borderId="38" xfId="0" applyNumberFormat="1" applyFont="1" applyFill="1" applyBorder="1" applyAlignment="1">
      <alignment horizontal="center" vertical="center"/>
    </xf>
    <xf numFmtId="0" fontId="91" fillId="35" borderId="39" xfId="0" applyFont="1" applyFill="1" applyBorder="1" applyAlignment="1">
      <alignment horizontal="center" vertical="center"/>
    </xf>
    <xf numFmtId="183" fontId="91" fillId="35" borderId="40" xfId="0" applyNumberFormat="1" applyFont="1" applyFill="1" applyBorder="1" applyAlignment="1">
      <alignment horizontal="center" vertical="center"/>
    </xf>
    <xf numFmtId="183" fontId="91" fillId="35" borderId="41" xfId="0" applyNumberFormat="1" applyFont="1" applyFill="1" applyBorder="1" applyAlignment="1">
      <alignment horizontal="center" vertical="center"/>
    </xf>
    <xf numFmtId="183" fontId="91" fillId="35" borderId="42" xfId="0" applyNumberFormat="1" applyFont="1" applyFill="1" applyBorder="1" applyAlignment="1">
      <alignment horizontal="center" vertical="center"/>
    </xf>
    <xf numFmtId="183" fontId="91" fillId="0" borderId="43" xfId="0" applyNumberFormat="1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183" fontId="91" fillId="34" borderId="45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46" xfId="0" applyNumberFormat="1" applyFont="1" applyFill="1" applyBorder="1" applyAlignment="1">
      <alignment horizontal="center" vertical="center"/>
    </xf>
    <xf numFmtId="183" fontId="91" fillId="38" borderId="47" xfId="0" applyNumberFormat="1" applyFont="1" applyFill="1" applyBorder="1" applyAlignment="1">
      <alignment horizontal="center" vertical="center"/>
    </xf>
    <xf numFmtId="183" fontId="91" fillId="39" borderId="48" xfId="0" applyNumberFormat="1" applyFont="1" applyFill="1" applyBorder="1" applyAlignment="1">
      <alignment horizontal="center" vertical="center"/>
    </xf>
    <xf numFmtId="183" fontId="91" fillId="39" borderId="49" xfId="0" applyNumberFormat="1" applyFont="1" applyFill="1" applyBorder="1" applyAlignment="1">
      <alignment horizontal="center" vertical="center"/>
    </xf>
    <xf numFmtId="183" fontId="91" fillId="39" borderId="50" xfId="0" applyNumberFormat="1" applyFont="1" applyFill="1" applyBorder="1" applyAlignment="1">
      <alignment horizontal="center" vertical="center"/>
    </xf>
    <xf numFmtId="183" fontId="91" fillId="40" borderId="51" xfId="0" applyNumberFormat="1" applyFont="1" applyFill="1" applyBorder="1" applyAlignment="1">
      <alignment horizontal="center" vertical="center"/>
    </xf>
    <xf numFmtId="183" fontId="91" fillId="40" borderId="52" xfId="0" applyNumberFormat="1" applyFont="1" applyFill="1" applyBorder="1" applyAlignment="1">
      <alignment horizontal="center" vertical="center"/>
    </xf>
    <xf numFmtId="183" fontId="91" fillId="40" borderId="53" xfId="0" applyNumberFormat="1" applyFont="1" applyFill="1" applyBorder="1" applyAlignment="1">
      <alignment horizontal="center" vertical="center"/>
    </xf>
    <xf numFmtId="183" fontId="91" fillId="35" borderId="54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vertical="center"/>
    </xf>
    <xf numFmtId="0" fontId="91" fillId="35" borderId="55" xfId="0" applyFont="1" applyFill="1" applyBorder="1" applyAlignment="1">
      <alignment horizontal="center" vertical="center"/>
    </xf>
    <xf numFmtId="1" fontId="91" fillId="0" borderId="56" xfId="0" applyNumberFormat="1" applyFont="1" applyFill="1" applyBorder="1" applyAlignment="1">
      <alignment horizontal="center" vertical="center"/>
    </xf>
    <xf numFmtId="1" fontId="91" fillId="35" borderId="16" xfId="0" applyNumberFormat="1" applyFont="1" applyFill="1" applyBorder="1" applyAlignment="1">
      <alignment horizontal="center" vertical="center"/>
    </xf>
    <xf numFmtId="1" fontId="91" fillId="35" borderId="18" xfId="0" applyNumberFormat="1" applyFont="1" applyFill="1" applyBorder="1" applyAlignment="1">
      <alignment horizontal="center" vertical="center"/>
    </xf>
    <xf numFmtId="187" fontId="91" fillId="37" borderId="57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58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59" xfId="0" applyNumberFormat="1" applyFont="1" applyFill="1" applyBorder="1" applyAlignment="1">
      <alignment horizontal="center" vertical="center"/>
    </xf>
    <xf numFmtId="193" fontId="103" fillId="34" borderId="60" xfId="0" applyNumberFormat="1" applyFont="1" applyFill="1" applyBorder="1" applyAlignment="1">
      <alignment horizontal="center" vertical="center"/>
    </xf>
    <xf numFmtId="193" fontId="103" fillId="34" borderId="61" xfId="0" applyNumberFormat="1" applyFont="1" applyFill="1" applyBorder="1" applyAlignment="1">
      <alignment horizontal="center" vertical="center"/>
    </xf>
    <xf numFmtId="193" fontId="103" fillId="34" borderId="62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/>
    </xf>
    <xf numFmtId="193" fontId="103" fillId="34" borderId="64" xfId="0" applyNumberFormat="1" applyFont="1" applyFill="1" applyBorder="1" applyAlignment="1">
      <alignment horizontal="center" vertical="center"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 wrapText="1"/>
    </xf>
    <xf numFmtId="193" fontId="103" fillId="34" borderId="64" xfId="0" applyNumberFormat="1" applyFont="1" applyFill="1" applyBorder="1" applyAlignment="1" quotePrefix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/>
    </xf>
    <xf numFmtId="1" fontId="105" fillId="0" borderId="15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5" fillId="34" borderId="15" xfId="0" applyNumberFormat="1" applyFont="1" applyFill="1" applyBorder="1" applyAlignment="1">
      <alignment horizontal="center" vertical="center"/>
    </xf>
    <xf numFmtId="183" fontId="105" fillId="34" borderId="70" xfId="0" applyNumberFormat="1" applyFont="1" applyFill="1" applyBorder="1" applyAlignment="1">
      <alignment horizontal="center" vertical="center"/>
    </xf>
    <xf numFmtId="183" fontId="105" fillId="34" borderId="11" xfId="0" applyNumberFormat="1" applyFont="1" applyFill="1" applyBorder="1" applyAlignment="1">
      <alignment horizontal="center" vertical="center"/>
    </xf>
    <xf numFmtId="1" fontId="105" fillId="34" borderId="15" xfId="0" applyNumberFormat="1" applyFont="1" applyFill="1" applyBorder="1" applyAlignment="1">
      <alignment horizontal="center" vertical="center"/>
    </xf>
    <xf numFmtId="1" fontId="105" fillId="34" borderId="11" xfId="0" applyNumberFormat="1" applyFont="1" applyFill="1" applyBorder="1" applyAlignment="1">
      <alignment horizontal="center" vertical="center"/>
    </xf>
    <xf numFmtId="1" fontId="105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" fontId="91" fillId="36" borderId="11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91" fillId="34" borderId="71" xfId="0" applyNumberFormat="1" applyFont="1" applyFill="1" applyBorder="1" applyAlignment="1">
      <alignment horizontal="center" vertical="center"/>
    </xf>
    <xf numFmtId="0" fontId="91" fillId="34" borderId="11" xfId="0" applyNumberFormat="1" applyFont="1" applyFill="1" applyBorder="1" applyAlignment="1">
      <alignment horizontal="center" vertical="center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196" fontId="102" fillId="34" borderId="33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 wrapText="1"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96" fillId="6" borderId="33" xfId="0" applyFont="1" applyFill="1" applyBorder="1" applyAlignment="1">
      <alignment horizontal="center" vertical="center"/>
    </xf>
    <xf numFmtId="0" fontId="96" fillId="6" borderId="80" xfId="0" applyFont="1" applyFill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1" xfId="0" applyFont="1" applyFill="1" applyBorder="1" applyAlignment="1">
      <alignment horizontal="center" vertical="center" wrapText="1"/>
    </xf>
    <xf numFmtId="0" fontId="96" fillId="6" borderId="13" xfId="0" applyFont="1" applyFill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92" fillId="0" borderId="83" xfId="0" applyFont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96" fillId="0" borderId="85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/>
    </xf>
    <xf numFmtId="0" fontId="99" fillId="0" borderId="87" xfId="0" applyFont="1" applyBorder="1" applyAlignment="1">
      <alignment horizontal="center" vertical="center"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1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6" fillId="42" borderId="33" xfId="0" applyNumberFormat="1" applyFont="1" applyFill="1" applyBorder="1" applyAlignment="1">
      <alignment vertical="center" wrapText="1"/>
    </xf>
    <xf numFmtId="0" fontId="106" fillId="42" borderId="13" xfId="0" applyNumberFormat="1" applyFont="1" applyFill="1" applyBorder="1" applyAlignment="1">
      <alignment vertical="center" wrapText="1"/>
    </xf>
    <xf numFmtId="0" fontId="100" fillId="0" borderId="64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/>
    </xf>
    <xf numFmtId="0" fontId="96" fillId="0" borderId="91" xfId="0" applyFont="1" applyFill="1" applyBorder="1" applyAlignment="1">
      <alignment horizontal="center" vertical="center"/>
    </xf>
    <xf numFmtId="0" fontId="96" fillId="0" borderId="92" xfId="0" applyFont="1" applyFill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 wrapText="1"/>
    </xf>
    <xf numFmtId="14" fontId="101" fillId="0" borderId="86" xfId="0" applyNumberFormat="1" applyFont="1" applyBorder="1" applyAlignment="1">
      <alignment horizontal="left" vertical="center"/>
    </xf>
    <xf numFmtId="0" fontId="101" fillId="0" borderId="87" xfId="0" applyNumberFormat="1" applyFont="1" applyBorder="1" applyAlignment="1">
      <alignment horizontal="left" vertical="center"/>
    </xf>
    <xf numFmtId="0" fontId="101" fillId="0" borderId="88" xfId="0" applyNumberFormat="1" applyFont="1" applyBorder="1" applyAlignment="1">
      <alignment horizontal="left" vertical="center"/>
    </xf>
    <xf numFmtId="0" fontId="100" fillId="0" borderId="94" xfId="0" applyFont="1" applyBorder="1" applyAlignment="1">
      <alignment horizontal="center" vertical="center" wrapText="1"/>
    </xf>
    <xf numFmtId="0" fontId="100" fillId="0" borderId="95" xfId="0" applyFont="1" applyBorder="1" applyAlignment="1">
      <alignment horizontal="center" vertical="center" wrapText="1"/>
    </xf>
    <xf numFmtId="0" fontId="107" fillId="42" borderId="33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20" fontId="91" fillId="0" borderId="96" xfId="0" applyNumberFormat="1" applyFont="1" applyBorder="1" applyAlignment="1">
      <alignment horizontal="center" vertical="center"/>
    </xf>
    <xf numFmtId="20" fontId="91" fillId="0" borderId="97" xfId="0" applyNumberFormat="1" applyFont="1" applyBorder="1" applyAlignment="1">
      <alignment horizontal="center" vertical="center"/>
    </xf>
    <xf numFmtId="20" fontId="91" fillId="0" borderId="98" xfId="0" applyNumberFormat="1" applyFont="1" applyBorder="1" applyAlignment="1">
      <alignment horizontal="center" vertical="center"/>
    </xf>
    <xf numFmtId="49" fontId="25" fillId="34" borderId="33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99" xfId="0" applyNumberFormat="1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center" vertical="center" wrapText="1"/>
    </xf>
    <xf numFmtId="0" fontId="105" fillId="41" borderId="76" xfId="33" applyNumberFormat="1" applyFont="1" applyFill="1" applyBorder="1" applyAlignment="1">
      <alignment horizontal="left" vertical="center"/>
      <protection/>
    </xf>
    <xf numFmtId="0" fontId="105" fillId="41" borderId="0" xfId="33" applyNumberFormat="1" applyFont="1" applyFill="1" applyBorder="1" applyAlignment="1">
      <alignment horizontal="left" vertical="center"/>
      <protection/>
    </xf>
    <xf numFmtId="0" fontId="105" fillId="41" borderId="77" xfId="33" applyNumberFormat="1" applyFont="1" applyFill="1" applyBorder="1" applyAlignment="1">
      <alignment horizontal="left" vertical="center"/>
      <protection/>
    </xf>
    <xf numFmtId="0" fontId="92" fillId="0" borderId="0" xfId="0" applyFont="1" applyBorder="1" applyAlignment="1">
      <alignment horizontal="left" vertical="center"/>
    </xf>
    <xf numFmtId="0" fontId="91" fillId="41" borderId="100" xfId="33" applyNumberFormat="1" applyFont="1" applyFill="1" applyBorder="1" applyAlignment="1">
      <alignment horizontal="left" vertical="center"/>
      <protection/>
    </xf>
    <xf numFmtId="0" fontId="91" fillId="41" borderId="101" xfId="33" applyNumberFormat="1" applyFont="1" applyFill="1" applyBorder="1" applyAlignment="1">
      <alignment horizontal="left" vertical="center"/>
      <protection/>
    </xf>
    <xf numFmtId="0" fontId="91" fillId="41" borderId="102" xfId="33" applyNumberFormat="1" applyFont="1" applyFill="1" applyBorder="1" applyAlignment="1">
      <alignment horizontal="left" vertical="center"/>
      <protection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3" xfId="0" applyFont="1" applyFill="1" applyBorder="1" applyAlignment="1">
      <alignment horizontal="center" vertical="center" wrapText="1"/>
    </xf>
    <xf numFmtId="0" fontId="96" fillId="0" borderId="104" xfId="0" applyFont="1" applyFill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103" xfId="0" applyNumberFormat="1" applyFont="1" applyBorder="1" applyAlignment="1">
      <alignment horizontal="left" vertical="center"/>
    </xf>
    <xf numFmtId="0" fontId="26" fillId="0" borderId="105" xfId="0" applyNumberFormat="1" applyFont="1" applyBorder="1" applyAlignment="1">
      <alignment horizontal="left" vertical="center"/>
    </xf>
    <xf numFmtId="0" fontId="26" fillId="0" borderId="78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79" xfId="0" applyNumberFormat="1" applyFont="1" applyBorder="1" applyAlignment="1">
      <alignment horizontal="left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5" fontId="96" fillId="34" borderId="33" xfId="0" applyNumberFormat="1" applyFont="1" applyFill="1" applyBorder="1" applyAlignment="1">
      <alignment horizontal="center" vertical="center"/>
    </xf>
    <xf numFmtId="193" fontId="96" fillId="34" borderId="75" xfId="0" applyNumberFormat="1" applyFont="1" applyFill="1" applyBorder="1" applyAlignment="1">
      <alignment horizontal="center" vertical="center"/>
    </xf>
    <xf numFmtId="0" fontId="91" fillId="41" borderId="106" xfId="33" applyNumberFormat="1" applyFont="1" applyFill="1" applyBorder="1" applyAlignment="1">
      <alignment horizontal="left" vertical="center"/>
      <protection/>
    </xf>
    <xf numFmtId="0" fontId="91" fillId="41" borderId="107" xfId="33" applyNumberFormat="1" applyFont="1" applyFill="1" applyBorder="1" applyAlignment="1">
      <alignment horizontal="left" vertical="center"/>
      <protection/>
    </xf>
    <xf numFmtId="0" fontId="91" fillId="41" borderId="108" xfId="33" applyNumberFormat="1" applyFont="1" applyFill="1" applyBorder="1" applyAlignment="1">
      <alignment horizontal="left" vertical="center"/>
      <protection/>
    </xf>
    <xf numFmtId="11" fontId="96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54">
      <selection activeCell="F62" sqref="F62"/>
    </sheetView>
  </sheetViews>
  <sheetFormatPr defaultColWidth="10.875" defaultRowHeight="15.75"/>
  <cols>
    <col min="1" max="1" width="0.5" style="38" customWidth="1"/>
    <col min="2" max="5" width="5.875" style="39" customWidth="1"/>
    <col min="6" max="6" width="5.75390625" style="39" customWidth="1"/>
    <col min="7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6">
        <v>43184</v>
      </c>
      <c r="D3" s="187"/>
      <c r="E3" s="12"/>
      <c r="F3" s="12"/>
      <c r="G3" s="12"/>
      <c r="H3" s="11"/>
      <c r="I3" s="11"/>
      <c r="J3" s="11"/>
      <c r="K3" s="88" t="s">
        <v>44</v>
      </c>
      <c r="L3" s="116">
        <f>(M31-(M32+M33))/M31*100</f>
        <v>100</v>
      </c>
      <c r="M3" s="89" t="s">
        <v>45</v>
      </c>
      <c r="N3" s="11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8">
        <v>0.75</v>
      </c>
      <c r="D9" s="154">
        <v>1.35</v>
      </c>
      <c r="E9" s="154">
        <v>10.31</v>
      </c>
      <c r="F9" s="154">
        <v>54.73</v>
      </c>
      <c r="G9" s="155" t="s">
        <v>211</v>
      </c>
      <c r="H9" s="154">
        <v>26.41</v>
      </c>
      <c r="I9" s="156">
        <v>65</v>
      </c>
      <c r="J9" s="157">
        <v>1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66">
        <v>0.9270833333333334</v>
      </c>
      <c r="D10" s="170">
        <v>1.7</v>
      </c>
      <c r="E10" s="170">
        <v>7.92</v>
      </c>
      <c r="F10" s="170">
        <v>69.03</v>
      </c>
      <c r="G10" s="171" t="s">
        <v>226</v>
      </c>
      <c r="H10" s="170">
        <v>13.91</v>
      </c>
      <c r="I10" s="11"/>
      <c r="J10" s="172">
        <v>0</v>
      </c>
      <c r="K10" s="11"/>
      <c r="L10" s="32">
        <v>4</v>
      </c>
      <c r="M10" s="173" t="s">
        <v>40</v>
      </c>
      <c r="N10" s="174" t="s">
        <v>112</v>
      </c>
      <c r="O10" s="3"/>
    </row>
    <row r="11" spans="1:15" s="2" customFormat="1" ht="13.5" customHeight="1" thickBot="1">
      <c r="A11" s="11"/>
      <c r="B11" s="24" t="s">
        <v>9</v>
      </c>
      <c r="C11" s="175">
        <v>0.14583333333333334</v>
      </c>
      <c r="D11" s="176">
        <v>1.25</v>
      </c>
      <c r="E11" s="176">
        <v>7.52</v>
      </c>
      <c r="F11" s="176">
        <v>70.34</v>
      </c>
      <c r="G11" s="171" t="s">
        <v>237</v>
      </c>
      <c r="H11" s="176">
        <v>17.68</v>
      </c>
      <c r="I11" s="11"/>
      <c r="J11" s="177">
        <v>0</v>
      </c>
      <c r="K11" s="11"/>
      <c r="L11" s="32">
        <v>8</v>
      </c>
      <c r="M11" s="173" t="s">
        <v>3</v>
      </c>
      <c r="N11" s="174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23.395833333333332</v>
      </c>
      <c r="D12" s="27">
        <f>AVERAGE(D9:D11)</f>
        <v>1.4333333333333333</v>
      </c>
      <c r="E12" s="27">
        <f>AVERAGE(E9:E11)</f>
        <v>8.583333333333334</v>
      </c>
      <c r="F12" s="28">
        <f>AVERAGE(F9:F11)</f>
        <v>64.7</v>
      </c>
      <c r="G12" s="11"/>
      <c r="H12" s="29">
        <f>AVERAGE(H9:H11)</f>
        <v>19.333333333333332</v>
      </c>
      <c r="I12" s="11"/>
      <c r="J12" s="30">
        <f>AVERAGE(J9:J11)</f>
        <v>0.3333333333333333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3" t="s">
        <v>187</v>
      </c>
      <c r="D16" s="133" t="s">
        <v>188</v>
      </c>
      <c r="E16" s="133" t="s">
        <v>209</v>
      </c>
      <c r="F16" s="133" t="s">
        <v>189</v>
      </c>
      <c r="G16" s="133" t="s">
        <v>210</v>
      </c>
      <c r="H16" s="133"/>
      <c r="I16" s="133"/>
      <c r="J16" s="133"/>
      <c r="K16" s="133"/>
      <c r="L16" s="133"/>
      <c r="M16" s="133"/>
      <c r="N16" s="133" t="s">
        <v>82</v>
      </c>
    </row>
    <row r="17" spans="1:14" s="2" customFormat="1" ht="13.5" customHeight="1">
      <c r="A17" s="11"/>
      <c r="B17" s="47" t="s">
        <v>25</v>
      </c>
      <c r="C17" s="148">
        <v>0.7138888888888889</v>
      </c>
      <c r="D17" s="148">
        <v>0.7152777777777778</v>
      </c>
      <c r="E17" s="166">
        <v>0.7395833333333334</v>
      </c>
      <c r="F17" s="166">
        <v>0.9722222222222222</v>
      </c>
      <c r="G17" s="166">
        <v>0.16666666666666666</v>
      </c>
      <c r="H17" s="140"/>
      <c r="I17" s="140"/>
      <c r="J17" s="140"/>
      <c r="K17" s="140"/>
      <c r="L17" s="140"/>
      <c r="M17" s="140"/>
      <c r="N17" s="166">
        <v>0.1708333333333333</v>
      </c>
    </row>
    <row r="18" spans="1:14" s="2" customFormat="1" ht="13.5" customHeight="1">
      <c r="A18" s="11"/>
      <c r="B18" s="47" t="s">
        <v>12</v>
      </c>
      <c r="C18" s="149">
        <v>7162</v>
      </c>
      <c r="D18" s="150">
        <f>C18+1</f>
        <v>7163</v>
      </c>
      <c r="E18" s="167">
        <f>D19+1</f>
        <v>7173</v>
      </c>
      <c r="F18" s="167">
        <f>E19+1</f>
        <v>7324</v>
      </c>
      <c r="G18" s="167">
        <f>F19+1</f>
        <v>7445</v>
      </c>
      <c r="H18" s="142"/>
      <c r="I18" s="142"/>
      <c r="J18" s="142"/>
      <c r="K18" s="142"/>
      <c r="L18" s="142"/>
      <c r="M18" s="142"/>
      <c r="N18" s="167">
        <f>G19+1</f>
        <v>7450</v>
      </c>
    </row>
    <row r="19" spans="1:14" s="2" customFormat="1" ht="13.5" customHeight="1" thickBot="1">
      <c r="A19" s="11"/>
      <c r="B19" s="48" t="s">
        <v>13</v>
      </c>
      <c r="C19" s="135"/>
      <c r="D19" s="149">
        <f>D18+9</f>
        <v>7172</v>
      </c>
      <c r="E19" s="169">
        <v>7323</v>
      </c>
      <c r="F19" s="169">
        <v>7444</v>
      </c>
      <c r="G19" s="169">
        <f>G18+4</f>
        <v>7449</v>
      </c>
      <c r="H19" s="141"/>
      <c r="I19" s="141"/>
      <c r="J19" s="141"/>
      <c r="K19" s="141"/>
      <c r="L19" s="141"/>
      <c r="M19" s="141"/>
      <c r="N19" s="143"/>
    </row>
    <row r="20" spans="1:14" s="2" customFormat="1" ht="13.5" customHeight="1" thickBot="1">
      <c r="A20" s="11"/>
      <c r="B20" s="112" t="s">
        <v>172</v>
      </c>
      <c r="C20" s="113"/>
      <c r="D20" s="114">
        <f aca="true" t="shared" si="0" ref="D20:J20">IF(ISNUMBER(D18),D19-D18+1,"")</f>
        <v>10</v>
      </c>
      <c r="E20" s="33">
        <f>IF(ISNUMBER(E18),E19-E18+1,"")</f>
        <v>151</v>
      </c>
      <c r="F20" s="33">
        <f>IF(ISNUMBER(F18),F19-F18+1,"")</f>
        <v>121</v>
      </c>
      <c r="G20" s="33">
        <f t="shared" si="0"/>
        <v>5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5">
        <f>IF(ISNUMBER(M18),M19-M18+1,"")</f>
      </c>
      <c r="N20" s="113"/>
    </row>
    <row r="21" spans="1:14" s="2" customFormat="1" ht="13.5" customHeight="1">
      <c r="A21" s="11"/>
      <c r="B21" s="12"/>
      <c r="C21" s="12"/>
      <c r="D21" s="34"/>
      <c r="E21" s="34"/>
      <c r="F21" s="168"/>
      <c r="G21" s="16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8" t="s">
        <v>100</v>
      </c>
      <c r="C22" s="59" t="s">
        <v>101</v>
      </c>
      <c r="D22" s="60" t="s">
        <v>102</v>
      </c>
      <c r="E22" s="61" t="s">
        <v>103</v>
      </c>
      <c r="F22" s="227" t="s">
        <v>170</v>
      </c>
      <c r="G22" s="228"/>
      <c r="H22" s="229"/>
      <c r="I22" s="62" t="s">
        <v>101</v>
      </c>
      <c r="J22" s="60" t="s">
        <v>102</v>
      </c>
      <c r="K22" s="60" t="s">
        <v>103</v>
      </c>
      <c r="L22" s="227" t="s">
        <v>170</v>
      </c>
      <c r="M22" s="228"/>
      <c r="N22" s="229"/>
    </row>
    <row r="23" spans="1:14" s="2" customFormat="1" ht="18.75" customHeight="1">
      <c r="A23" s="11"/>
      <c r="B23" s="199"/>
      <c r="C23" s="167">
        <f>D18+5</f>
        <v>7168</v>
      </c>
      <c r="D23" s="167">
        <f>C23+1</f>
        <v>7169</v>
      </c>
      <c r="E23" s="151" t="s">
        <v>108</v>
      </c>
      <c r="F23" s="230" t="s">
        <v>212</v>
      </c>
      <c r="G23" s="231"/>
      <c r="H23" s="232"/>
      <c r="I23" s="180"/>
      <c r="J23" s="150"/>
      <c r="K23" s="151" t="s">
        <v>110</v>
      </c>
      <c r="L23" s="230" t="s">
        <v>206</v>
      </c>
      <c r="M23" s="231"/>
      <c r="N23" s="233"/>
    </row>
    <row r="24" spans="1:14" s="2" customFormat="1" ht="18.75" customHeight="1">
      <c r="A24" s="11"/>
      <c r="B24" s="199"/>
      <c r="C24" s="181"/>
      <c r="D24" s="181"/>
      <c r="E24" s="152" t="s">
        <v>109</v>
      </c>
      <c r="F24" s="230" t="s">
        <v>200</v>
      </c>
      <c r="G24" s="231"/>
      <c r="H24" s="232"/>
      <c r="I24" s="160"/>
      <c r="J24" s="161"/>
      <c r="K24" s="161" t="s">
        <v>111</v>
      </c>
      <c r="L24" s="230" t="s">
        <v>205</v>
      </c>
      <c r="M24" s="231"/>
      <c r="N24" s="233"/>
    </row>
    <row r="25" spans="1:14" s="2" customFormat="1" ht="18.75" customHeight="1">
      <c r="A25" s="11" t="s">
        <v>107</v>
      </c>
      <c r="B25" s="199"/>
      <c r="C25" s="167">
        <f>D23+1</f>
        <v>7170</v>
      </c>
      <c r="D25" s="167">
        <f>C25+2</f>
        <v>7172</v>
      </c>
      <c r="E25" s="151" t="s">
        <v>106</v>
      </c>
      <c r="F25" s="230" t="s">
        <v>213</v>
      </c>
      <c r="G25" s="231"/>
      <c r="H25" s="232"/>
      <c r="I25" s="180"/>
      <c r="J25" s="150"/>
      <c r="K25" s="151" t="s">
        <v>109</v>
      </c>
      <c r="L25" s="230" t="s">
        <v>206</v>
      </c>
      <c r="M25" s="231"/>
      <c r="N25" s="233"/>
    </row>
    <row r="26" spans="1:14" s="2" customFormat="1" ht="18.75" customHeight="1">
      <c r="A26" s="11"/>
      <c r="B26" s="200"/>
      <c r="C26" s="182"/>
      <c r="D26" s="182"/>
      <c r="E26" s="153" t="s">
        <v>104</v>
      </c>
      <c r="F26" s="230" t="s">
        <v>190</v>
      </c>
      <c r="G26" s="231"/>
      <c r="H26" s="232"/>
      <c r="I26" s="159"/>
      <c r="J26" s="151"/>
      <c r="K26" s="151" t="s">
        <v>105</v>
      </c>
      <c r="L26" s="230" t="s">
        <v>190</v>
      </c>
      <c r="M26" s="231"/>
      <c r="N26" s="233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6">
        <v>0.19930555555555554</v>
      </c>
      <c r="D30" s="137"/>
      <c r="E30" s="137"/>
      <c r="F30" s="101"/>
      <c r="G30" s="101"/>
      <c r="H30" s="101"/>
      <c r="I30" s="101"/>
      <c r="J30" s="101"/>
      <c r="K30" s="101"/>
      <c r="L30" s="102"/>
      <c r="M30" s="95">
        <f>SUM(C30:L30)</f>
        <v>0.19930555555555554</v>
      </c>
      <c r="N30" s="103">
        <v>0.18888888888888888</v>
      </c>
    </row>
    <row r="31" spans="1:14" s="2" customFormat="1" ht="13.5" customHeight="1">
      <c r="A31" s="11"/>
      <c r="B31" s="86" t="s">
        <v>41</v>
      </c>
      <c r="C31" s="162">
        <v>0.19444444444444445</v>
      </c>
      <c r="D31" s="134">
        <v>0.23263888888888887</v>
      </c>
      <c r="E31" s="134"/>
      <c r="F31" s="138"/>
      <c r="G31" s="138"/>
      <c r="H31" s="138"/>
      <c r="I31" s="138"/>
      <c r="J31" s="138"/>
      <c r="K31" s="138"/>
      <c r="L31" s="139"/>
      <c r="M31" s="96">
        <f>SUM(C31:L31)</f>
        <v>0.4270833333333333</v>
      </c>
      <c r="N31" s="100"/>
    </row>
    <row r="32" spans="1:15" s="2" customFormat="1" ht="13.5" customHeight="1">
      <c r="A32" s="11"/>
      <c r="B32" s="87" t="s">
        <v>42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9"/>
      <c r="M32" s="110">
        <f>SUM(C32:L32)</f>
        <v>0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09" t="s">
        <v>178</v>
      </c>
      <c r="C35" s="212" t="s">
        <v>215</v>
      </c>
      <c r="D35" s="213"/>
      <c r="E35" s="212" t="s">
        <v>217</v>
      </c>
      <c r="F35" s="213"/>
      <c r="G35" s="212" t="s">
        <v>218</v>
      </c>
      <c r="H35" s="213"/>
      <c r="I35" s="212" t="s">
        <v>219</v>
      </c>
      <c r="J35" s="213"/>
      <c r="K35" s="212" t="s">
        <v>220</v>
      </c>
      <c r="L35" s="213"/>
      <c r="M35" s="212" t="s">
        <v>221</v>
      </c>
      <c r="N35" s="213"/>
    </row>
    <row r="36" spans="1:14" s="2" customFormat="1" ht="19.5" customHeight="1">
      <c r="A36" s="11"/>
      <c r="B36" s="210"/>
      <c r="C36" s="212" t="s">
        <v>222</v>
      </c>
      <c r="D36" s="213"/>
      <c r="E36" s="212" t="s">
        <v>223</v>
      </c>
      <c r="F36" s="213"/>
      <c r="G36" s="212" t="s">
        <v>224</v>
      </c>
      <c r="H36" s="213"/>
      <c r="I36" s="212" t="s">
        <v>225</v>
      </c>
      <c r="J36" s="213"/>
      <c r="K36" s="212" t="s">
        <v>228</v>
      </c>
      <c r="L36" s="213"/>
      <c r="M36" s="212" t="s">
        <v>229</v>
      </c>
      <c r="N36" s="213"/>
    </row>
    <row r="37" spans="1:14" s="2" customFormat="1" ht="19.5" customHeight="1">
      <c r="A37" s="11"/>
      <c r="B37" s="210"/>
      <c r="C37" s="212" t="s">
        <v>230</v>
      </c>
      <c r="D37" s="213"/>
      <c r="E37" s="212" t="s">
        <v>235</v>
      </c>
      <c r="F37" s="213"/>
      <c r="G37" s="212" t="s">
        <v>236</v>
      </c>
      <c r="H37" s="213"/>
      <c r="I37" s="225"/>
      <c r="J37" s="226"/>
      <c r="K37" s="225"/>
      <c r="L37" s="226"/>
      <c r="M37" s="225"/>
      <c r="N37" s="226"/>
    </row>
    <row r="38" spans="1:14" s="2" customFormat="1" ht="19.5" customHeight="1">
      <c r="A38" s="11"/>
      <c r="B38" s="210"/>
      <c r="C38" s="225"/>
      <c r="D38" s="226"/>
      <c r="E38" s="225"/>
      <c r="F38" s="226"/>
      <c r="G38" s="225"/>
      <c r="H38" s="226"/>
      <c r="I38" s="225"/>
      <c r="J38" s="226"/>
      <c r="K38" s="225"/>
      <c r="L38" s="226"/>
      <c r="M38" s="225"/>
      <c r="N38" s="226"/>
    </row>
    <row r="39" spans="1:14" s="2" customFormat="1" ht="19.5" customHeight="1">
      <c r="A39" s="11"/>
      <c r="B39" s="210"/>
      <c r="C39" s="212"/>
      <c r="D39" s="213"/>
      <c r="E39" s="212"/>
      <c r="F39" s="213"/>
      <c r="G39" s="212"/>
      <c r="H39" s="213"/>
      <c r="I39" s="212"/>
      <c r="J39" s="213"/>
      <c r="K39" s="212"/>
      <c r="L39" s="213"/>
      <c r="M39" s="212"/>
      <c r="N39" s="213"/>
    </row>
    <row r="40" spans="1:14" s="2" customFormat="1" ht="19.5" customHeight="1">
      <c r="A40" s="11"/>
      <c r="B40" s="210"/>
      <c r="C40" s="212"/>
      <c r="D40" s="213"/>
      <c r="E40" s="212"/>
      <c r="F40" s="213"/>
      <c r="G40" s="212"/>
      <c r="H40" s="213"/>
      <c r="I40" s="212"/>
      <c r="J40" s="213"/>
      <c r="K40" s="212"/>
      <c r="L40" s="213"/>
      <c r="M40" s="212"/>
      <c r="N40" s="213"/>
    </row>
    <row r="41" spans="1:14" s="2" customFormat="1" ht="19.5" customHeight="1">
      <c r="A41" s="11"/>
      <c r="B41" s="211"/>
      <c r="C41" s="212"/>
      <c r="D41" s="213"/>
      <c r="E41" s="212"/>
      <c r="F41" s="213"/>
      <c r="G41" s="212"/>
      <c r="H41" s="213"/>
      <c r="I41" s="212"/>
      <c r="J41" s="213"/>
      <c r="K41" s="212"/>
      <c r="L41" s="213"/>
      <c r="M41" s="212"/>
      <c r="N41" s="213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7" t="s">
        <v>177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38" t="s">
        <v>191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1"/>
      <c r="B45" s="183" t="s">
        <v>216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</row>
    <row r="46" spans="1:14" s="2" customFormat="1" ht="12" customHeight="1">
      <c r="A46" s="11"/>
      <c r="B46" s="183" t="s">
        <v>233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</row>
    <row r="47" spans="1:14" s="2" customFormat="1" ht="12" customHeight="1">
      <c r="A47" s="11"/>
      <c r="B47" s="183" t="s">
        <v>232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2" customFormat="1" ht="12" customHeight="1">
      <c r="A48" s="11"/>
      <c r="B48" s="183" t="s">
        <v>231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14" s="2" customFormat="1" ht="12" customHeight="1">
      <c r="A49" s="11"/>
      <c r="B49" s="183" t="s">
        <v>234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1:14" s="2" customFormat="1" ht="12" customHeight="1">
      <c r="A52" s="1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s="2" customFormat="1" ht="12" customHeight="1">
      <c r="A53" s="11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</row>
    <row r="54" spans="1:14" s="2" customFormat="1" ht="12" customHeight="1">
      <c r="A54" s="11"/>
      <c r="B54" s="254" t="s">
        <v>238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4" t="s">
        <v>61</v>
      </c>
      <c r="K56" s="205"/>
      <c r="L56" s="206"/>
      <c r="M56" s="207" t="s">
        <v>62</v>
      </c>
      <c r="N56" s="208"/>
      <c r="O56" s="8"/>
    </row>
    <row r="57" spans="2:15" s="40" customFormat="1" ht="22.5" customHeight="1">
      <c r="B57" s="78" t="s">
        <v>63</v>
      </c>
      <c r="C57" s="144">
        <v>-153.017</v>
      </c>
      <c r="D57" s="250">
        <v>-154.682</v>
      </c>
      <c r="E57" s="76" t="s">
        <v>64</v>
      </c>
      <c r="F57" s="144">
        <v>20.1</v>
      </c>
      <c r="G57" s="250">
        <v>23.9</v>
      </c>
      <c r="H57" s="77" t="s">
        <v>95</v>
      </c>
      <c r="I57" s="147">
        <v>0</v>
      </c>
      <c r="J57" s="44" t="s">
        <v>180</v>
      </c>
      <c r="K57" s="192" t="s">
        <v>192</v>
      </c>
      <c r="L57" s="197"/>
      <c r="M57" s="192" t="s">
        <v>193</v>
      </c>
      <c r="N57" s="193"/>
      <c r="O57" s="7"/>
    </row>
    <row r="58" spans="2:15" s="40" customFormat="1" ht="22.5" customHeight="1">
      <c r="B58" s="78" t="s">
        <v>65</v>
      </c>
      <c r="C58" s="144">
        <v>-134.193</v>
      </c>
      <c r="D58" s="250">
        <v>-137.396</v>
      </c>
      <c r="E58" s="77" t="s">
        <v>169</v>
      </c>
      <c r="F58" s="147">
        <v>24</v>
      </c>
      <c r="G58" s="251">
        <v>22</v>
      </c>
      <c r="H58" s="77" t="s">
        <v>183</v>
      </c>
      <c r="I58" s="147">
        <v>0</v>
      </c>
      <c r="J58" s="44" t="s">
        <v>181</v>
      </c>
      <c r="K58" s="192"/>
      <c r="L58" s="197"/>
      <c r="M58" s="192"/>
      <c r="N58" s="193"/>
      <c r="O58" s="7"/>
    </row>
    <row r="59" spans="2:15" s="40" customFormat="1" ht="22.5" customHeight="1">
      <c r="B59" s="78" t="s">
        <v>66</v>
      </c>
      <c r="C59" s="144">
        <v>-208.392</v>
      </c>
      <c r="D59" s="250">
        <v>-208.814</v>
      </c>
      <c r="E59" s="77" t="s">
        <v>165</v>
      </c>
      <c r="F59" s="178">
        <v>25</v>
      </c>
      <c r="G59" s="178">
        <v>20</v>
      </c>
      <c r="H59" s="77" t="s">
        <v>168</v>
      </c>
      <c r="I59" s="147">
        <v>0</v>
      </c>
      <c r="J59" s="45" t="s">
        <v>99</v>
      </c>
      <c r="K59" s="192" t="s">
        <v>194</v>
      </c>
      <c r="L59" s="197"/>
      <c r="M59" s="192" t="s">
        <v>195</v>
      </c>
      <c r="N59" s="193"/>
      <c r="O59" s="7"/>
    </row>
    <row r="60" spans="2:15" s="40" customFormat="1" ht="22.5" customHeight="1">
      <c r="B60" s="78" t="s">
        <v>67</v>
      </c>
      <c r="C60" s="144">
        <v>-112.63</v>
      </c>
      <c r="D60" s="250">
        <v>-113.941</v>
      </c>
      <c r="E60" s="77" t="s">
        <v>163</v>
      </c>
      <c r="F60" s="178">
        <v>50</v>
      </c>
      <c r="G60" s="178">
        <v>50</v>
      </c>
      <c r="H60" s="77" t="s">
        <v>96</v>
      </c>
      <c r="I60" s="147">
        <v>0</v>
      </c>
      <c r="J60" s="44" t="s">
        <v>68</v>
      </c>
      <c r="K60" s="192" t="s">
        <v>194</v>
      </c>
      <c r="L60" s="197"/>
      <c r="M60" s="192" t="s">
        <v>196</v>
      </c>
      <c r="N60" s="193"/>
      <c r="O60" s="7"/>
    </row>
    <row r="61" spans="2:15" s="40" customFormat="1" ht="22.5" customHeight="1">
      <c r="B61" s="78" t="s">
        <v>69</v>
      </c>
      <c r="C61" s="144">
        <v>21.648</v>
      </c>
      <c r="D61" s="250">
        <v>17.387</v>
      </c>
      <c r="E61" s="77" t="s">
        <v>164</v>
      </c>
      <c r="F61" s="178">
        <v>55</v>
      </c>
      <c r="G61" s="178">
        <v>55</v>
      </c>
      <c r="H61" s="76" t="s">
        <v>70</v>
      </c>
      <c r="I61" s="158">
        <v>1</v>
      </c>
      <c r="J61" s="216" t="s">
        <v>71</v>
      </c>
      <c r="K61" s="241"/>
      <c r="L61" s="242"/>
      <c r="M61" s="242"/>
      <c r="N61" s="243"/>
      <c r="O61" s="7"/>
    </row>
    <row r="62" spans="2:15" s="40" customFormat="1" ht="22.5" customHeight="1">
      <c r="B62" s="78" t="s">
        <v>72</v>
      </c>
      <c r="C62" s="144">
        <v>25.195</v>
      </c>
      <c r="D62" s="250">
        <v>20.541</v>
      </c>
      <c r="E62" s="77" t="s">
        <v>166</v>
      </c>
      <c r="F62" s="178">
        <v>260</v>
      </c>
      <c r="G62" s="178">
        <v>260</v>
      </c>
      <c r="H62" s="76" t="s">
        <v>73</v>
      </c>
      <c r="I62" s="158">
        <v>0</v>
      </c>
      <c r="J62" s="217"/>
      <c r="K62" s="194"/>
      <c r="L62" s="195"/>
      <c r="M62" s="195"/>
      <c r="N62" s="196"/>
      <c r="O62" s="7"/>
    </row>
    <row r="63" spans="2:15" s="40" customFormat="1" ht="22.5" customHeight="1">
      <c r="B63" s="78" t="s">
        <v>74</v>
      </c>
      <c r="C63" s="144">
        <v>18.044</v>
      </c>
      <c r="D63" s="250">
        <v>13.915</v>
      </c>
      <c r="E63" s="77" t="s">
        <v>184</v>
      </c>
      <c r="F63" s="179">
        <v>2.5</v>
      </c>
      <c r="G63" s="252">
        <v>2.5</v>
      </c>
      <c r="H63" s="76" t="s">
        <v>75</v>
      </c>
      <c r="I63" s="158">
        <v>0</v>
      </c>
      <c r="J63" s="217"/>
      <c r="K63" s="194"/>
      <c r="L63" s="195"/>
      <c r="M63" s="195"/>
      <c r="N63" s="196"/>
      <c r="O63" s="7"/>
    </row>
    <row r="64" spans="2:15" s="40" customFormat="1" ht="22.5" customHeight="1">
      <c r="B64" s="78" t="s">
        <v>76</v>
      </c>
      <c r="C64" s="144">
        <v>18.537</v>
      </c>
      <c r="D64" s="250">
        <v>14.351</v>
      </c>
      <c r="E64" s="77" t="s">
        <v>185</v>
      </c>
      <c r="F64" s="179">
        <v>0.3</v>
      </c>
      <c r="G64" s="252">
        <v>0.3</v>
      </c>
      <c r="H64" s="81"/>
      <c r="I64" s="163"/>
      <c r="J64" s="217"/>
      <c r="K64" s="194"/>
      <c r="L64" s="195"/>
      <c r="M64" s="195"/>
      <c r="N64" s="196"/>
      <c r="O64" s="7"/>
    </row>
    <row r="65" spans="2:15" s="40" customFormat="1" ht="22.5" customHeight="1">
      <c r="B65" s="79" t="s">
        <v>126</v>
      </c>
      <c r="C65" s="145">
        <v>8.07E-06</v>
      </c>
      <c r="D65" s="257">
        <v>8.33E-06</v>
      </c>
      <c r="E65" s="76" t="s">
        <v>77</v>
      </c>
      <c r="F65" s="144">
        <v>14.3</v>
      </c>
      <c r="G65" s="252">
        <v>9.9</v>
      </c>
      <c r="H65" s="77" t="s">
        <v>97</v>
      </c>
      <c r="I65" s="164">
        <v>7</v>
      </c>
      <c r="J65" s="217"/>
      <c r="K65" s="194"/>
      <c r="L65" s="195"/>
      <c r="M65" s="195"/>
      <c r="N65" s="196"/>
      <c r="O65" s="7"/>
    </row>
    <row r="66" spans="2:15" s="40" customFormat="1" ht="22.5" customHeight="1">
      <c r="B66" s="80" t="s">
        <v>78</v>
      </c>
      <c r="C66" s="56">
        <v>500</v>
      </c>
      <c r="D66" s="111"/>
      <c r="E66" s="82" t="s">
        <v>182</v>
      </c>
      <c r="F66" s="146">
        <v>37.7</v>
      </c>
      <c r="G66" s="253">
        <v>69.3</v>
      </c>
      <c r="H66" s="82" t="s">
        <v>98</v>
      </c>
      <c r="I66" s="165">
        <v>0</v>
      </c>
      <c r="J66" s="218"/>
      <c r="K66" s="201"/>
      <c r="L66" s="202"/>
      <c r="M66" s="202"/>
      <c r="N66" s="203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4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24" t="s">
        <v>144</v>
      </c>
      <c r="C75" s="215"/>
      <c r="D75" s="125">
        <v>0</v>
      </c>
      <c r="E75" s="215" t="s">
        <v>128</v>
      </c>
      <c r="F75" s="215"/>
      <c r="G75" s="128">
        <v>0</v>
      </c>
      <c r="H75" s="215" t="s">
        <v>133</v>
      </c>
      <c r="I75" s="215"/>
      <c r="J75" s="125">
        <v>0</v>
      </c>
      <c r="K75" s="215" t="s">
        <v>158</v>
      </c>
      <c r="L75" s="215"/>
      <c r="M75" s="130">
        <v>0</v>
      </c>
      <c r="N75" s="46"/>
      <c r="O75" s="9"/>
    </row>
    <row r="76" spans="2:15" s="40" customFormat="1" ht="18.75" customHeight="1">
      <c r="B76" s="219" t="s">
        <v>145</v>
      </c>
      <c r="C76" s="214"/>
      <c r="D76" s="126">
        <v>0</v>
      </c>
      <c r="E76" s="214" t="s">
        <v>129</v>
      </c>
      <c r="F76" s="214"/>
      <c r="G76" s="126">
        <v>0</v>
      </c>
      <c r="H76" s="214" t="s">
        <v>136</v>
      </c>
      <c r="I76" s="214"/>
      <c r="J76" s="126">
        <v>0</v>
      </c>
      <c r="K76" s="214" t="s">
        <v>143</v>
      </c>
      <c r="L76" s="214"/>
      <c r="M76" s="131">
        <v>0</v>
      </c>
      <c r="N76" s="46"/>
      <c r="O76" s="9"/>
    </row>
    <row r="77" spans="2:15" s="40" customFormat="1" ht="18.75" customHeight="1">
      <c r="B77" s="219" t="s">
        <v>146</v>
      </c>
      <c r="C77" s="214"/>
      <c r="D77" s="126">
        <v>0</v>
      </c>
      <c r="E77" s="214" t="s">
        <v>130</v>
      </c>
      <c r="F77" s="214"/>
      <c r="G77" s="126">
        <v>0</v>
      </c>
      <c r="H77" s="214" t="s">
        <v>160</v>
      </c>
      <c r="I77" s="214"/>
      <c r="J77" s="129">
        <v>0</v>
      </c>
      <c r="K77" s="214" t="s">
        <v>162</v>
      </c>
      <c r="L77" s="214"/>
      <c r="M77" s="131">
        <v>0</v>
      </c>
      <c r="N77" s="46"/>
      <c r="O77" s="9"/>
    </row>
    <row r="78" spans="2:15" s="40" customFormat="1" ht="18.75" customHeight="1">
      <c r="B78" s="219" t="s">
        <v>147</v>
      </c>
      <c r="C78" s="214"/>
      <c r="D78" s="126">
        <v>0</v>
      </c>
      <c r="E78" s="214" t="s">
        <v>131</v>
      </c>
      <c r="F78" s="214"/>
      <c r="G78" s="126">
        <v>0</v>
      </c>
      <c r="H78" s="214" t="s">
        <v>161</v>
      </c>
      <c r="I78" s="214"/>
      <c r="J78" s="126">
        <v>0</v>
      </c>
      <c r="K78" s="214" t="s">
        <v>159</v>
      </c>
      <c r="L78" s="214"/>
      <c r="M78" s="131">
        <v>0</v>
      </c>
      <c r="N78" s="46"/>
      <c r="O78" s="9"/>
    </row>
    <row r="79" spans="2:15" s="40" customFormat="1" ht="18.75" customHeight="1">
      <c r="B79" s="219" t="s">
        <v>148</v>
      </c>
      <c r="C79" s="214"/>
      <c r="D79" s="126">
        <v>0</v>
      </c>
      <c r="E79" s="214" t="s">
        <v>134</v>
      </c>
      <c r="F79" s="214"/>
      <c r="G79" s="126">
        <v>0</v>
      </c>
      <c r="H79" s="214" t="s">
        <v>138</v>
      </c>
      <c r="I79" s="214"/>
      <c r="J79" s="129">
        <v>0</v>
      </c>
      <c r="K79" s="214" t="s">
        <v>142</v>
      </c>
      <c r="L79" s="214"/>
      <c r="M79" s="131">
        <v>0</v>
      </c>
      <c r="N79" s="46"/>
      <c r="O79" s="9"/>
    </row>
    <row r="80" spans="2:15" s="40" customFormat="1" ht="18.75" customHeight="1">
      <c r="B80" s="219" t="s">
        <v>113</v>
      </c>
      <c r="C80" s="214"/>
      <c r="D80" s="126">
        <v>0</v>
      </c>
      <c r="E80" s="214" t="s">
        <v>135</v>
      </c>
      <c r="F80" s="214"/>
      <c r="G80" s="126">
        <v>0</v>
      </c>
      <c r="H80" s="214" t="s">
        <v>139</v>
      </c>
      <c r="I80" s="214"/>
      <c r="J80" s="129">
        <v>0</v>
      </c>
      <c r="K80" s="214" t="s">
        <v>127</v>
      </c>
      <c r="L80" s="214"/>
      <c r="M80" s="131"/>
      <c r="N80" s="46"/>
      <c r="O80" s="9"/>
    </row>
    <row r="81" spans="2:15" s="40" customFormat="1" ht="18.75" customHeight="1">
      <c r="B81" s="219" t="s">
        <v>122</v>
      </c>
      <c r="C81" s="214"/>
      <c r="D81" s="126">
        <v>0</v>
      </c>
      <c r="E81" s="214" t="s">
        <v>132</v>
      </c>
      <c r="F81" s="214"/>
      <c r="G81" s="126">
        <v>0</v>
      </c>
      <c r="H81" s="214" t="s">
        <v>140</v>
      </c>
      <c r="I81" s="214"/>
      <c r="J81" s="126">
        <v>0</v>
      </c>
      <c r="K81" s="214"/>
      <c r="L81" s="214"/>
      <c r="M81" s="131"/>
      <c r="N81" s="46"/>
      <c r="O81" s="9"/>
    </row>
    <row r="82" spans="2:15" s="40" customFormat="1" ht="18.75" customHeight="1">
      <c r="B82" s="223" t="s">
        <v>123</v>
      </c>
      <c r="C82" s="188"/>
      <c r="D82" s="127">
        <v>0</v>
      </c>
      <c r="E82" s="188" t="s">
        <v>137</v>
      </c>
      <c r="F82" s="188"/>
      <c r="G82" s="127">
        <v>0</v>
      </c>
      <c r="H82" s="188" t="s">
        <v>141</v>
      </c>
      <c r="I82" s="188"/>
      <c r="J82" s="127">
        <v>0</v>
      </c>
      <c r="K82" s="188"/>
      <c r="L82" s="188"/>
      <c r="M82" s="132"/>
      <c r="N82" s="46"/>
      <c r="O82" s="9"/>
    </row>
    <row r="83" spans="10:15" s="40" customFormat="1" ht="14.25" customHeight="1">
      <c r="J83" s="118"/>
      <c r="K83" s="117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44" t="s">
        <v>207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7"/>
    </row>
    <row r="86" spans="2:15" s="40" customFormat="1" ht="12" customHeight="1">
      <c r="B86" s="247" t="s">
        <v>197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9"/>
      <c r="O86" s="7"/>
    </row>
    <row r="87" spans="2:15" s="40" customFormat="1" ht="12" customHeight="1">
      <c r="B87" s="189" t="s">
        <v>199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1"/>
      <c r="O87" s="7"/>
    </row>
    <row r="88" spans="2:15" s="40" customFormat="1" ht="12" customHeight="1">
      <c r="B88" s="189" t="s">
        <v>201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40" customFormat="1" ht="12" customHeight="1">
      <c r="B89" s="189" t="s">
        <v>202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40" customFormat="1" ht="12" customHeight="1">
      <c r="B90" s="189" t="s">
        <v>203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40" customFormat="1" ht="12" customHeight="1">
      <c r="B91" s="189" t="s">
        <v>204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1"/>
      <c r="O91" s="7"/>
    </row>
    <row r="92" spans="2:15" s="40" customFormat="1" ht="12" customHeight="1">
      <c r="B92" s="189" t="s">
        <v>208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1"/>
      <c r="O92" s="7"/>
    </row>
    <row r="93" spans="2:15" s="40" customFormat="1" ht="12" customHeight="1">
      <c r="B93" s="189" t="s">
        <v>214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1"/>
      <c r="O93" s="7"/>
    </row>
    <row r="94" spans="2:15" s="40" customFormat="1" ht="12" customHeight="1">
      <c r="B94" s="189" t="s">
        <v>227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1"/>
      <c r="O94" s="7"/>
    </row>
    <row r="95" spans="2:15" s="40" customFormat="1" ht="12" customHeight="1">
      <c r="B95" s="189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1"/>
      <c r="O95" s="7"/>
    </row>
    <row r="96" spans="2:15" s="40" customFormat="1" ht="12" customHeight="1">
      <c r="B96" s="189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1"/>
      <c r="O96" s="7"/>
    </row>
    <row r="97" spans="2:15" s="40" customFormat="1" ht="12" customHeight="1"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1"/>
      <c r="O97" s="7"/>
    </row>
    <row r="98" spans="2:15" s="40" customFormat="1" ht="12" customHeight="1"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  <c r="O98" s="7"/>
    </row>
    <row r="99" spans="2:15" s="40" customFormat="1" ht="12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1"/>
      <c r="O99" s="7"/>
    </row>
    <row r="100" spans="2:15" s="40" customFormat="1" ht="12" customHeight="1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2018-03-26T04:13:10Z</dcterms:modified>
  <cp:category/>
  <cp:version/>
  <cp:contentType/>
  <cp:contentStatus/>
</cp:coreProperties>
</file>