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63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<sst xmlns="http://schemas.openxmlformats.org/spreadsheetml/2006/main" count="230" uniqueCount="212">
  <si>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</si>
  <si>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</si>
  <si>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</si>
  <si>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</si>
  <si>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</si>
  <si>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</si>
  <si>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</si>
  <si>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</si>
  <si>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</si>
  <si>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</si>
  <si>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</si>
  <si>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</si>
  <si>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</si>
  <si>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</si>
  <si>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</si>
  <si>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</si>
  <si>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</si>
  <si>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</si>
  <si>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</si>
  <si>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</si>
  <si>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</si>
  <si>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</si>
  <si>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</si>
  <si>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</si>
  <si>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</si>
  <si>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</si>
  <si>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</si>
  <si>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</si>
  <si>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</si>
  <si>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</si>
  <si>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</si>
  <si>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</si>
  <si>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</si>
  <si>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</si>
  <si>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</si>
  <si>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</si>
  <si>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</si>
  <si>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</si>
  <si>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</si>
  <si>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</si>
  <si>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</si>
  <si>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</si>
  <si>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</si>
  <si>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</si>
  <si>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</si>
  <si>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</si>
  <si>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</si>
  <si>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</si>
  <si>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</si>
  <si>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</si>
  <si>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</si>
  <si>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</si>
  <si>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</si>
  <si>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</si>
  <si>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</si>
  <si>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</si>
  <si>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</si>
  <si>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</si>
  <si>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</si>
  <si>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</si>
  <si>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</si>
  <si>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</si>
  <si>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</si>
  <si>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</si>
  <si>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</si>
  <si>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</si>
  <si>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</si>
  <si>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</si>
  <si>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</si>
  <si>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</si>
  <si>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</si>
  <si>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</si>
  <si>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</si>
  <si>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</si>
  <si>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</si>
  <si>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</si>
  <si>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</si>
  <si>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</si>
  <si>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</si>
  <si>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</si>
  <si>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</si>
  <si>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</si>
  <si>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</si>
  <si>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</si>
  <si>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</si>
  <si>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</si>
  <si>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</si>
  <si>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</si>
  <si>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</si>
  <si>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</si>
  <si>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</si>
  <si>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</si>
  <si>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</si>
  <si>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</si>
  <si>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</si>
  <si>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</si>
  <si>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</si>
  <si>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</si>
  <si>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</si>
  <si>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</si>
  <si>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</si>
  <si>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</si>
  <si>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</si>
  <si>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</si>
  <si>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</si>
  <si>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</si>
  <si>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</si>
  <si>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</si>
  <si>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</si>
  <si>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</si>
  <si>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</si>
  <si>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</si>
  <si>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</si>
  <si>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</si>
  <si>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</si>
  <si>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</si>
  <si>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</si>
  <si>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</si>
  <si>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</si>
  <si>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</si>
  <si>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</si>
  <si>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</si>
  <si>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</si>
  <si>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</si>
  <si>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</si>
  <si>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</si>
  <si>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</si>
  <si>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</si>
  <si>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</si>
  <si>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</si>
  <si>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</si>
  <si>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</si>
  <si>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</si>
  <si>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</si>
  <si>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</si>
  <si>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</si>
  <si>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</si>
  <si>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</si>
  <si>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</si>
  <si>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</si>
  <si>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</si>
  <si>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</si>
  <si>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</si>
  <si>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</si>
  <si>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</si>
  <si>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</si>
  <si>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</si>
  <si>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</si>
  <si>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</si>
  <si>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</si>
  <si>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</si>
  <si>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</si>
  <si>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</si>
  <si>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</si>
  <si>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</si>
  <si>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</si>
  <si>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</si>
  <si>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</si>
  <si>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</si>
  <si>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</si>
  <si>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</si>
  <si>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</si>
  <si>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</si>
  <si>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</si>
  <si>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</si>
  <si>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</si>
  <si>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</si>
  <si>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</si>
  <si>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</si>
  <si>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</si>
  <si>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</si>
  <si>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</si>
  <si>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</si>
  <si>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</si>
  <si>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</si>
  <si>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</si>
  <si>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</si>
  <si>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</si>
  <si>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</si>
  <si>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</si>
  <si>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</si>
  <si>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</si>
  <si>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</si>
  <si>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</si>
  <si>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</si>
  <si>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</si>
  <si>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</si>
  <si>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김부진</t>
  </si>
  <si>
    <t>임상규</t>
  </si>
  <si>
    <t>SA</t>
  </si>
  <si>
    <t>OSU_ICIMACS_v7.2</t>
  </si>
  <si>
    <t>KX2016-03-23:1381</t>
  </si>
  <si>
    <t>KX2015-11-02:1324</t>
  </si>
  <si>
    <t>KS2016-01-03:1370</t>
  </si>
  <si>
    <t>ALL</t>
  </si>
  <si>
    <t>월령으로 인한 방풍막 연결</t>
  </si>
  <si>
    <t>SE</t>
  </si>
  <si>
    <t>ESE</t>
  </si>
  <si>
    <t>ENG-SN</t>
  </si>
  <si>
    <t>ALL</t>
  </si>
  <si>
    <t>20s/35k 25s/29k 38s/30k</t>
  </si>
  <si>
    <t>28s/31k 40s/30k 55s/30k 60s/22k</t>
  </si>
  <si>
    <t>B_063656:3</t>
  </si>
  <si>
    <t>S_063665:T</t>
  </si>
  <si>
    <t>S_063675:T</t>
  </si>
  <si>
    <t>S_063698:T</t>
  </si>
  <si>
    <t>S_063701:N</t>
  </si>
  <si>
    <t>ALL</t>
  </si>
  <si>
    <t>[21:00] 높은 습도(90.40 %)로 관측 중단후 대기.</t>
  </si>
  <si>
    <r>
      <t>SITE SEEING: 2.29 /</t>
    </r>
    <r>
      <rPr>
        <sz val="9"/>
        <color indexed="10"/>
        <rFont val="Apple SD 산돌고딕 Neo 일반체"/>
        <family val="3"/>
      </rPr>
      <t xml:space="preserve"> </t>
    </r>
    <r>
      <rPr>
        <sz val="9"/>
        <rFont val="Apple SD 산돌고딕 Neo 일반체"/>
        <family val="3"/>
      </rPr>
      <t>0.00 / 0.00</t>
    </r>
  </si>
  <si>
    <t>[01:15] 날씨가 개선되지 않아서 최종 마무리함. (망원경 Bypass mode UPS OFF)</t>
  </si>
  <si>
    <t>망원경 UPS BYPASS MODE로 사용중 (ONLY 관측중)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</si>
</sst>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"/>
      <name val="굴림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2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183" fontId="95" fillId="34" borderId="15" xfId="0" applyNumberFormat="1" applyFont="1" applyFill="1" applyBorder="1" applyAlignment="1">
      <alignment horizontal="center" vertical="center"/>
    </xf>
    <xf numFmtId="0" fontId="95" fillId="35" borderId="16" xfId="0" applyFont="1" applyFill="1" applyBorder="1" applyAlignment="1">
      <alignment horizontal="center" vertical="center"/>
    </xf>
    <xf numFmtId="183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9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20" fontId="95" fillId="0" borderId="24" xfId="0" applyNumberFormat="1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6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6" xfId="0" applyFont="1" applyFill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8" xfId="0" applyFont="1" applyFill="1" applyBorder="1" applyAlignment="1">
      <alignment vertical="center"/>
    </xf>
    <xf numFmtId="0" fontId="105" fillId="0" borderId="28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8" xfId="0" applyFont="1" applyFill="1" applyBorder="1" applyAlignment="1">
      <alignment/>
    </xf>
    <xf numFmtId="0" fontId="98" fillId="0" borderId="29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0" xfId="0" applyFont="1" applyFill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/>
    </xf>
    <xf numFmtId="0" fontId="104" fillId="0" borderId="32" xfId="0" applyFont="1" applyFill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2" xfId="0" applyFont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183" fontId="95" fillId="34" borderId="39" xfId="0" applyNumberFormat="1" applyFont="1" applyFill="1" applyBorder="1" applyAlignment="1">
      <alignment horizontal="center" vertical="center"/>
    </xf>
    <xf numFmtId="183" fontId="95" fillId="34" borderId="40" xfId="0" applyNumberFormat="1" applyFont="1" applyFill="1" applyBorder="1" applyAlignment="1">
      <alignment horizontal="center" vertical="center"/>
    </xf>
    <xf numFmtId="0" fontId="95" fillId="35" borderId="41" xfId="0" applyFont="1" applyFill="1" applyBorder="1" applyAlignment="1">
      <alignment horizontal="center" vertical="center"/>
    </xf>
    <xf numFmtId="183" fontId="95" fillId="35" borderId="42" xfId="0" applyNumberFormat="1" applyFont="1" applyFill="1" applyBorder="1" applyAlignment="1">
      <alignment horizontal="center" vertical="center"/>
    </xf>
    <xf numFmtId="183" fontId="95" fillId="35" borderId="43" xfId="0" applyNumberFormat="1" applyFont="1" applyFill="1" applyBorder="1" applyAlignment="1">
      <alignment horizontal="center" vertical="center"/>
    </xf>
    <xf numFmtId="183" fontId="95" fillId="35" borderId="44" xfId="0" applyNumberFormat="1" applyFont="1" applyFill="1" applyBorder="1" applyAlignment="1">
      <alignment horizontal="center" vertical="center"/>
    </xf>
    <xf numFmtId="183" fontId="95" fillId="0" borderId="45" xfId="0" applyNumberFormat="1" applyFont="1" applyFill="1" applyBorder="1" applyAlignment="1">
      <alignment horizontal="center" vertical="center"/>
    </xf>
    <xf numFmtId="0" fontId="95" fillId="0" borderId="46" xfId="0" applyFont="1" applyFill="1" applyBorder="1" applyAlignment="1">
      <alignment horizontal="center" vertical="center"/>
    </xf>
    <xf numFmtId="183" fontId="95" fillId="34" borderId="47" xfId="0" applyNumberFormat="1" applyFont="1" applyFill="1" applyBorder="1" applyAlignment="1">
      <alignment horizontal="center" vertical="center"/>
    </xf>
    <xf numFmtId="183" fontId="95" fillId="38" borderId="48" xfId="0" applyNumberFormat="1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9" xfId="0" applyNumberFormat="1" applyFont="1" applyFill="1" applyBorder="1" applyAlignment="1">
      <alignment horizontal="center" vertical="center"/>
    </xf>
    <xf numFmtId="183" fontId="95" fillId="38" borderId="50" xfId="0" applyNumberFormat="1" applyFont="1" applyFill="1" applyBorder="1" applyAlignment="1">
      <alignment horizontal="center" vertical="center"/>
    </xf>
    <xf numFmtId="183" fontId="95" fillId="39" borderId="51" xfId="0" applyNumberFormat="1" applyFont="1" applyFill="1" applyBorder="1" applyAlignment="1">
      <alignment horizontal="center" vertical="center"/>
    </xf>
    <xf numFmtId="183" fontId="95" fillId="39" borderId="52" xfId="0" applyNumberFormat="1" applyFont="1" applyFill="1" applyBorder="1" applyAlignment="1">
      <alignment horizontal="center" vertical="center"/>
    </xf>
    <xf numFmtId="183" fontId="95" fillId="39" borderId="53" xfId="0" applyNumberFormat="1" applyFont="1" applyFill="1" applyBorder="1" applyAlignment="1">
      <alignment horizontal="center" vertical="center"/>
    </xf>
    <xf numFmtId="183" fontId="95" fillId="40" borderId="54" xfId="0" applyNumberFormat="1" applyFont="1" applyFill="1" applyBorder="1" applyAlignment="1">
      <alignment horizontal="center" vertical="center"/>
    </xf>
    <xf numFmtId="183" fontId="95" fillId="40" borderId="55" xfId="0" applyNumberFormat="1" applyFont="1" applyFill="1" applyBorder="1" applyAlignment="1">
      <alignment horizontal="center" vertical="center"/>
    </xf>
    <xf numFmtId="183" fontId="95" fillId="40" borderId="56" xfId="0" applyNumberFormat="1" applyFont="1" applyFill="1" applyBorder="1" applyAlignment="1">
      <alignment horizontal="center" vertical="center"/>
    </xf>
    <xf numFmtId="183" fontId="95" fillId="35" borderId="57" xfId="0" applyNumberFormat="1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vertical="center"/>
    </xf>
    <xf numFmtId="0" fontId="95" fillId="35" borderId="58" xfId="0" applyFont="1" applyFill="1" applyBorder="1" applyAlignment="1">
      <alignment horizontal="center" vertical="center"/>
    </xf>
    <xf numFmtId="1" fontId="95" fillId="0" borderId="59" xfId="0" applyNumberFormat="1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1" fontId="95" fillId="35" borderId="18" xfId="0" applyNumberFormat="1" applyFont="1" applyFill="1" applyBorder="1" applyAlignment="1">
      <alignment horizontal="center" vertical="center"/>
    </xf>
    <xf numFmtId="187" fontId="95" fillId="37" borderId="60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15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193" fontId="107" fillId="34" borderId="65" xfId="0" applyNumberFormat="1" applyFont="1" applyFill="1" applyBorder="1" applyAlignment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/>
    </xf>
    <xf numFmtId="193" fontId="107" fillId="34" borderId="67" xfId="0" applyNumberFormat="1" applyFont="1" applyFill="1" applyBorder="1" applyAlignment="1">
      <alignment horizontal="center" vertical="center"/>
    </xf>
    <xf numFmtId="193" fontId="107" fillId="34" borderId="68" xfId="0" applyNumberFormat="1" applyFont="1" applyFill="1" applyBorder="1" applyAlignment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 wrapText="1"/>
    </xf>
    <xf numFmtId="193" fontId="107" fillId="34" borderId="67" xfId="0" applyNumberFormat="1" applyFont="1" applyFill="1" applyBorder="1" applyAlignment="1" quotePrefix="1">
      <alignment horizontal="center" vertical="center"/>
    </xf>
    <xf numFmtId="193" fontId="107" fillId="34" borderId="69" xfId="0" applyNumberFormat="1" applyFont="1" applyFill="1" applyBorder="1" applyAlignment="1">
      <alignment horizontal="center" vertical="center"/>
    </xf>
    <xf numFmtId="193" fontId="107" fillId="34" borderId="70" xfId="0" applyNumberFormat="1" applyFont="1" applyFill="1" applyBorder="1" applyAlignment="1">
      <alignment horizontal="center" vertical="center"/>
    </xf>
    <xf numFmtId="193" fontId="107" fillId="34" borderId="71" xfId="0" applyNumberFormat="1" applyFont="1" applyFill="1" applyBorder="1" applyAlignment="1">
      <alignment horizontal="center" vertical="center"/>
    </xf>
    <xf numFmtId="0" fontId="108" fillId="34" borderId="11" xfId="0" applyFont="1" applyFill="1" applyBorder="1" applyAlignment="1">
      <alignment horizontal="center" vertical="center" wrapText="1"/>
    </xf>
    <xf numFmtId="1" fontId="109" fillId="0" borderId="15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89" fontId="25" fillId="34" borderId="33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1" fontId="6" fillId="35" borderId="17" xfId="0" applyNumberFormat="1" applyFont="1" applyFill="1" applyBorder="1" applyAlignment="1">
      <alignment horizontal="center" vertical="center"/>
    </xf>
    <xf numFmtId="183" fontId="6" fillId="40" borderId="55" xfId="0" applyNumberFormat="1" applyFont="1" applyFill="1" applyBorder="1" applyAlignment="1">
      <alignment horizontal="center" vertical="center"/>
    </xf>
    <xf numFmtId="185" fontId="25" fillId="34" borderId="11" xfId="0" applyNumberFormat="1" applyFont="1" applyFill="1" applyBorder="1" applyAlignment="1">
      <alignment horizontal="center" vertical="center"/>
    </xf>
    <xf numFmtId="11" fontId="25" fillId="34" borderId="11" xfId="0" applyNumberFormat="1" applyFont="1" applyFill="1" applyBorder="1" applyAlignment="1">
      <alignment horizontal="center" vertical="center"/>
    </xf>
    <xf numFmtId="193" fontId="25" fillId="34" borderId="11" xfId="0" applyNumberFormat="1" applyFont="1" applyFill="1" applyBorder="1" applyAlignment="1">
      <alignment horizontal="center" vertical="center"/>
    </xf>
    <xf numFmtId="193" fontId="25" fillId="34" borderId="33" xfId="0" applyNumberFormat="1" applyFont="1" applyFill="1" applyBorder="1" applyAlignment="1">
      <alignment horizontal="center" vertical="center"/>
    </xf>
    <xf numFmtId="189" fontId="25" fillId="34" borderId="11" xfId="0" applyNumberFormat="1" applyFont="1" applyFill="1" applyBorder="1" applyAlignment="1">
      <alignment horizontal="center" vertical="center"/>
    </xf>
    <xf numFmtId="190" fontId="25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2" xfId="0" applyNumberFormat="1" applyFont="1" applyFill="1" applyBorder="1" applyAlignment="1">
      <alignment horizontal="center" vertical="center"/>
    </xf>
    <xf numFmtId="20" fontId="6" fillId="34" borderId="72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93" fontId="25" fillId="34" borderId="3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85" fontId="25" fillId="34" borderId="32" xfId="0" applyNumberFormat="1" applyFont="1" applyFill="1" applyBorder="1" applyAlignment="1">
      <alignment horizontal="center" vertical="center"/>
    </xf>
    <xf numFmtId="185" fontId="25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93" fontId="25" fillId="34" borderId="73" xfId="0" applyNumberFormat="1" applyFont="1" applyFill="1" applyBorder="1" applyAlignment="1">
      <alignment horizontal="center" vertical="center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196" fontId="106" fillId="34" borderId="32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104" fillId="0" borderId="68" xfId="0" applyFont="1" applyBorder="1" applyAlignment="1">
      <alignment horizontal="center" vertical="center" wrapText="1"/>
    </xf>
    <xf numFmtId="0" fontId="105" fillId="0" borderId="78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79" xfId="0" applyNumberFormat="1" applyFont="1" applyBorder="1" applyAlignment="1">
      <alignment horizontal="left" vertical="center"/>
    </xf>
    <xf numFmtId="0" fontId="100" fillId="6" borderId="32" xfId="0" applyFont="1" applyFill="1" applyBorder="1" applyAlignment="1">
      <alignment horizontal="center" vertical="center"/>
    </xf>
    <xf numFmtId="0" fontId="100" fillId="6" borderId="80" xfId="0" applyFont="1" applyFill="1" applyBorder="1" applyAlignment="1">
      <alignment horizontal="center" vertical="center"/>
    </xf>
    <xf numFmtId="0" fontId="100" fillId="0" borderId="78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1" xfId="0" applyFont="1" applyFill="1" applyBorder="1" applyAlignment="1">
      <alignment horizontal="center" vertical="center" wrapText="1"/>
    </xf>
    <xf numFmtId="0" fontId="110" fillId="0" borderId="78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9" xfId="0" applyNumberFormat="1" applyFont="1" applyBorder="1" applyAlignment="1">
      <alignment horizontal="left" vertical="center"/>
    </xf>
    <xf numFmtId="0" fontId="100" fillId="6" borderId="13" xfId="0" applyFont="1" applyFill="1" applyBorder="1" applyAlignment="1">
      <alignment horizontal="center" vertical="center"/>
    </xf>
    <xf numFmtId="0" fontId="96" fillId="0" borderId="82" xfId="0" applyFont="1" applyBorder="1" applyAlignment="1">
      <alignment horizontal="center" vertical="center"/>
    </xf>
    <xf numFmtId="0" fontId="96" fillId="0" borderId="83" xfId="0" applyFont="1" applyBorder="1" applyAlignment="1">
      <alignment horizontal="center" vertical="center"/>
    </xf>
    <xf numFmtId="0" fontId="96" fillId="0" borderId="84" xfId="0" applyFont="1" applyBorder="1" applyAlignment="1">
      <alignment horizontal="center" vertical="center"/>
    </xf>
    <xf numFmtId="0" fontId="100" fillId="0" borderId="85" xfId="0" applyFont="1" applyFill="1" applyBorder="1" applyAlignment="1">
      <alignment horizontal="center" vertical="center" wrapText="1"/>
    </xf>
    <xf numFmtId="0" fontId="100" fillId="0" borderId="28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3" fillId="0" borderId="86" xfId="0" applyFont="1" applyBorder="1" applyAlignment="1">
      <alignment horizontal="center" vertical="center"/>
    </xf>
    <xf numFmtId="0" fontId="103" fillId="0" borderId="87" xfId="0" applyFont="1" applyBorder="1" applyAlignment="1">
      <alignment horizontal="center" vertical="center"/>
    </xf>
    <xf numFmtId="0" fontId="103" fillId="0" borderId="88" xfId="0" applyFont="1" applyBorder="1" applyAlignment="1">
      <alignment horizontal="center" vertical="center"/>
    </xf>
    <xf numFmtId="0" fontId="103" fillId="0" borderId="89" xfId="0" applyFont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 wrapText="1"/>
    </xf>
    <xf numFmtId="0" fontId="96" fillId="0" borderId="91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11" fillId="42" borderId="32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104" fillId="0" borderId="67" xfId="0" applyFont="1" applyBorder="1" applyAlignment="1">
      <alignment horizontal="center" vertical="center" wrapText="1"/>
    </xf>
    <xf numFmtId="0" fontId="104" fillId="0" borderId="66" xfId="0" applyFont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/>
    </xf>
    <xf numFmtId="0" fontId="100" fillId="0" borderId="91" xfId="0" applyFont="1" applyFill="1" applyBorder="1" applyAlignment="1">
      <alignment horizontal="center" vertical="center"/>
    </xf>
    <xf numFmtId="0" fontId="100" fillId="0" borderId="95" xfId="0" applyFont="1" applyFill="1" applyBorder="1" applyAlignment="1">
      <alignment horizontal="center" vertical="center"/>
    </xf>
    <xf numFmtId="0" fontId="104" fillId="0" borderId="96" xfId="0" applyFont="1" applyBorder="1" applyAlignment="1">
      <alignment horizontal="center" vertical="center" wrapText="1"/>
    </xf>
    <xf numFmtId="14" fontId="105" fillId="0" borderId="86" xfId="0" applyNumberFormat="1" applyFont="1" applyBorder="1" applyAlignment="1">
      <alignment horizontal="left" vertical="center"/>
    </xf>
    <xf numFmtId="0" fontId="105" fillId="0" borderId="87" xfId="0" applyNumberFormat="1" applyFont="1" applyBorder="1" applyAlignment="1">
      <alignment horizontal="left" vertical="center"/>
    </xf>
    <xf numFmtId="0" fontId="105" fillId="0" borderId="88" xfId="0" applyNumberFormat="1" applyFont="1" applyBorder="1" applyAlignment="1">
      <alignment horizontal="left" vertical="center"/>
    </xf>
    <xf numFmtId="0" fontId="104" fillId="0" borderId="97" xfId="0" applyFont="1" applyBorder="1" applyAlignment="1">
      <alignment horizontal="center" vertical="center" wrapText="1"/>
    </xf>
    <xf numFmtId="0" fontId="104" fillId="0" borderId="98" xfId="0" applyFont="1" applyBorder="1" applyAlignment="1">
      <alignment horizontal="center" vertical="center" wrapText="1"/>
    </xf>
    <xf numFmtId="0" fontId="112" fillId="42" borderId="32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20" fontId="95" fillId="0" borderId="99" xfId="0" applyNumberFormat="1" applyFont="1" applyBorder="1" applyAlignment="1">
      <alignment horizontal="center" vertical="center"/>
    </xf>
    <xf numFmtId="20" fontId="95" fillId="0" borderId="100" xfId="0" applyNumberFormat="1" applyFont="1" applyBorder="1" applyAlignment="1">
      <alignment horizontal="center" vertical="center"/>
    </xf>
    <xf numFmtId="20" fontId="95" fillId="0" borderId="101" xfId="0" applyNumberFormat="1" applyFont="1" applyBorder="1" applyAlignment="1">
      <alignment horizontal="center" vertical="center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0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6" fillId="0" borderId="0" xfId="0" applyFont="1" applyBorder="1" applyAlignment="1">
      <alignment horizontal="left" vertical="center"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7" xfId="33" applyNumberFormat="1" applyFont="1" applyFill="1" applyBorder="1" applyAlignment="1">
      <alignment horizontal="left" vertical="center"/>
      <protection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106" xfId="0" applyFont="1" applyFill="1" applyBorder="1" applyAlignment="1">
      <alignment horizontal="center" vertical="center" wrapText="1"/>
    </xf>
    <xf numFmtId="0" fontId="100" fillId="0" borderId="107" xfId="0" applyFont="1" applyFill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left" vertical="center"/>
    </xf>
    <xf numFmtId="0" fontId="28" fillId="0" borderId="106" xfId="0" applyNumberFormat="1" applyFont="1" applyBorder="1" applyAlignment="1">
      <alignment horizontal="left" vertical="center"/>
    </xf>
    <xf numFmtId="0" fontId="28" fillId="0" borderId="108" xfId="0" applyNumberFormat="1" applyFont="1" applyBorder="1" applyAlignment="1">
      <alignment horizontal="left" vertical="center"/>
    </xf>
    <xf numFmtId="0" fontId="28" fillId="0" borderId="78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79" xfId="0" applyNumberFormat="1" applyFont="1" applyBorder="1" applyAlignment="1">
      <alignment horizontal="left" vertical="center"/>
    </xf>
    <xf numFmtId="0" fontId="70" fillId="42" borderId="32" xfId="0" applyNumberFormat="1" applyFont="1" applyFill="1" applyBorder="1" applyAlignment="1">
      <alignment vertical="center" wrapText="1"/>
    </xf>
    <xf numFmtId="0" fontId="70" fillId="42" borderId="13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64">
      <selection activeCell="H66" sqref="H66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1">
        <v>43131</v>
      </c>
      <c r="D3" s="182"/>
      <c r="E3" s="12"/>
      <c r="F3" s="12"/>
      <c r="G3" s="12"/>
      <c r="H3" s="11"/>
      <c r="I3" s="11"/>
      <c r="J3" s="11"/>
      <c r="K3" s="88" t="s">
        <v>44</v>
      </c>
      <c r="L3" s="119">
        <f>(M31-(M32+M33))/M31*100</f>
        <v>31.578947368421055</v>
      </c>
      <c r="M3" s="89" t="s">
        <v>45</v>
      </c>
      <c r="N3" s="119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 t="s">
        <v>188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54">
        <v>0.7916666666666666</v>
      </c>
      <c r="D9" s="157">
        <v>2.13</v>
      </c>
      <c r="E9" s="157">
        <v>15.75</v>
      </c>
      <c r="F9" s="157">
        <v>68.44</v>
      </c>
      <c r="G9" s="158" t="s">
        <v>196</v>
      </c>
      <c r="H9" s="157">
        <v>45.24</v>
      </c>
      <c r="I9" s="159">
        <v>100</v>
      </c>
      <c r="J9" s="160">
        <v>2</v>
      </c>
      <c r="K9" s="11"/>
      <c r="L9" s="21">
        <v>2</v>
      </c>
      <c r="M9" s="57" t="s">
        <v>2</v>
      </c>
      <c r="N9" s="58" t="s">
        <v>176</v>
      </c>
    </row>
    <row r="10" spans="1:15" s="258" customFormat="1" ht="13.5" customHeight="1">
      <c r="A10" s="166"/>
      <c r="B10" s="256" t="s">
        <v>46</v>
      </c>
      <c r="C10" s="154">
        <v>0.9375</v>
      </c>
      <c r="D10" s="157"/>
      <c r="E10" s="157">
        <v>10.94</v>
      </c>
      <c r="F10" s="157">
        <v>67.41</v>
      </c>
      <c r="G10" s="158" t="s">
        <v>196</v>
      </c>
      <c r="H10" s="157">
        <v>24.81</v>
      </c>
      <c r="I10" s="166"/>
      <c r="J10" s="167">
        <v>8</v>
      </c>
      <c r="K10" s="166"/>
      <c r="L10" s="21">
        <v>4</v>
      </c>
      <c r="M10" s="57" t="s">
        <v>40</v>
      </c>
      <c r="N10" s="22" t="s">
        <v>112</v>
      </c>
      <c r="O10" s="257"/>
    </row>
    <row r="11" spans="1:15" s="258" customFormat="1" ht="13.5" customHeight="1" thickBot="1">
      <c r="A11" s="166"/>
      <c r="B11" s="259" t="s">
        <v>9</v>
      </c>
      <c r="C11" s="143">
        <v>0.049999999999999996</v>
      </c>
      <c r="D11" s="168"/>
      <c r="E11" s="168">
        <v>9.94</v>
      </c>
      <c r="F11" s="168">
        <v>100.23</v>
      </c>
      <c r="G11" s="158" t="s">
        <v>197</v>
      </c>
      <c r="H11" s="168">
        <v>24.33</v>
      </c>
      <c r="I11" s="166"/>
      <c r="J11" s="169">
        <v>8</v>
      </c>
      <c r="K11" s="166"/>
      <c r="L11" s="21">
        <v>8</v>
      </c>
      <c r="M11" s="57" t="s">
        <v>3</v>
      </c>
      <c r="N11" s="22"/>
      <c r="O11" s="257"/>
    </row>
    <row r="12" spans="1:15" s="2" customFormat="1" ht="13.5" customHeight="1" thickBot="1">
      <c r="A12" s="11"/>
      <c r="B12" s="26" t="s">
        <v>14</v>
      </c>
      <c r="C12" s="27">
        <f>(24-C9)+C11</f>
        <v>23.258333333333333</v>
      </c>
      <c r="D12" s="28">
        <f>AVERAGE(D9:D11)</f>
        <v>2.13</v>
      </c>
      <c r="E12" s="28">
        <f>AVERAGE(E9:E11)</f>
        <v>12.209999999999999</v>
      </c>
      <c r="F12" s="29">
        <f>AVERAGE(F9:F11)</f>
        <v>78.69333333333333</v>
      </c>
      <c r="G12" s="11"/>
      <c r="H12" s="30">
        <f>AVERAGE(H9:H11)</f>
        <v>31.459999999999997</v>
      </c>
      <c r="I12" s="11"/>
      <c r="J12" s="31">
        <f>AVERAGE(J9:J11)</f>
        <v>6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6" t="s">
        <v>82</v>
      </c>
      <c r="D16" s="136" t="s">
        <v>194</v>
      </c>
      <c r="E16" s="136" t="s">
        <v>198</v>
      </c>
      <c r="F16" s="136" t="s">
        <v>207</v>
      </c>
      <c r="G16" s="136" t="s">
        <v>199</v>
      </c>
      <c r="H16" s="136"/>
      <c r="I16" s="136"/>
      <c r="J16" s="136"/>
      <c r="K16" s="136"/>
      <c r="L16" s="136"/>
      <c r="M16" s="136"/>
      <c r="N16" s="145" t="s">
        <v>82</v>
      </c>
    </row>
    <row r="17" spans="1:14" s="2" customFormat="1" ht="13.5" customHeight="1">
      <c r="A17" s="11"/>
      <c r="B17" s="48" t="s">
        <v>25</v>
      </c>
      <c r="C17" s="154">
        <v>0.7395833333333334</v>
      </c>
      <c r="D17" s="154">
        <v>0.7409722222222223</v>
      </c>
      <c r="E17" s="154">
        <v>0.7791666666666667</v>
      </c>
      <c r="F17" s="154">
        <v>0.04722222222222222</v>
      </c>
      <c r="G17" s="138"/>
      <c r="H17" s="138"/>
      <c r="I17" s="138"/>
      <c r="J17" s="138"/>
      <c r="K17" s="138"/>
      <c r="L17" s="138"/>
      <c r="M17" s="138"/>
      <c r="N17" s="154">
        <v>0.052083333333333336</v>
      </c>
    </row>
    <row r="18" spans="1:14" s="2" customFormat="1" ht="13.5" customHeight="1">
      <c r="A18" s="11"/>
      <c r="B18" s="48" t="s">
        <v>12</v>
      </c>
      <c r="C18" s="155">
        <v>63641</v>
      </c>
      <c r="D18" s="156">
        <f>C18+1</f>
        <v>63642</v>
      </c>
      <c r="E18" s="156">
        <f>D19+1</f>
        <v>63654</v>
      </c>
      <c r="F18" s="156">
        <f>E19+1</f>
        <v>63718</v>
      </c>
      <c r="G18" s="140"/>
      <c r="H18" s="140"/>
      <c r="I18" s="140"/>
      <c r="J18" s="140"/>
      <c r="K18" s="140"/>
      <c r="L18" s="140"/>
      <c r="M18" s="140"/>
      <c r="N18" s="156">
        <v>63723</v>
      </c>
    </row>
    <row r="19" spans="1:14" s="2" customFormat="1" ht="13.5" customHeight="1" thickBot="1">
      <c r="A19" s="11"/>
      <c r="B19" s="49" t="s">
        <v>13</v>
      </c>
      <c r="C19" s="137"/>
      <c r="D19" s="155">
        <f>D18+11</f>
        <v>63653</v>
      </c>
      <c r="E19" s="155">
        <v>63717</v>
      </c>
      <c r="F19" s="155">
        <f>F18+4</f>
        <v>63722</v>
      </c>
      <c r="G19" s="139"/>
      <c r="H19" s="139"/>
      <c r="I19" s="139"/>
      <c r="J19" s="139"/>
      <c r="K19" s="139"/>
      <c r="L19" s="139"/>
      <c r="M19" s="139"/>
      <c r="N19" s="141"/>
    </row>
    <row r="20" spans="1:14" s="2" customFormat="1" ht="13.5" customHeight="1" thickBot="1">
      <c r="A20" s="11"/>
      <c r="B20" s="115" t="s">
        <v>172</v>
      </c>
      <c r="C20" s="116"/>
      <c r="D20" s="117">
        <f aca="true" t="shared" si="0" ref="D20:J20">IF(ISNUMBER(D18),D19-D18+1,"")</f>
        <v>12</v>
      </c>
      <c r="E20" s="34">
        <f>IF(ISNUMBER(E18),E19-E18+1,"")</f>
        <v>64</v>
      </c>
      <c r="F20" s="146">
        <f>IF(ISNUMBER(F18),F19-F18+1,"")</f>
        <v>5</v>
      </c>
      <c r="G20" s="34">
        <f t="shared" si="0"/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8">
        <f>IF(ISNUMBER(M18),M19-M18+1,"")</f>
      </c>
      <c r="N20" s="116"/>
    </row>
    <row r="21" spans="1:14" s="2" customFormat="1" ht="13.5" customHeight="1">
      <c r="A21" s="11"/>
      <c r="B21" s="12"/>
      <c r="C21" s="12"/>
      <c r="D21" s="35"/>
      <c r="E21" s="3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6" t="s">
        <v>100</v>
      </c>
      <c r="C22" s="59" t="s">
        <v>101</v>
      </c>
      <c r="D22" s="60" t="s">
        <v>102</v>
      </c>
      <c r="E22" s="61" t="s">
        <v>103</v>
      </c>
      <c r="F22" s="228" t="s">
        <v>170</v>
      </c>
      <c r="G22" s="229"/>
      <c r="H22" s="230"/>
      <c r="I22" s="62" t="s">
        <v>101</v>
      </c>
      <c r="J22" s="60" t="s">
        <v>102</v>
      </c>
      <c r="K22" s="60" t="s">
        <v>103</v>
      </c>
      <c r="L22" s="228" t="s">
        <v>170</v>
      </c>
      <c r="M22" s="229"/>
      <c r="N22" s="230"/>
    </row>
    <row r="23" spans="1:14" s="2" customFormat="1" ht="18.75" customHeight="1">
      <c r="A23" s="11"/>
      <c r="B23" s="197"/>
      <c r="C23" s="156">
        <f>D18+5</f>
        <v>63647</v>
      </c>
      <c r="D23" s="156">
        <f>C23+2</f>
        <v>63649</v>
      </c>
      <c r="E23" s="162" t="s">
        <v>108</v>
      </c>
      <c r="F23" s="231" t="s">
        <v>200</v>
      </c>
      <c r="G23" s="232"/>
      <c r="H23" s="233"/>
      <c r="I23" s="174"/>
      <c r="J23" s="162"/>
      <c r="K23" s="162" t="s">
        <v>110</v>
      </c>
      <c r="L23" s="231" t="s">
        <v>180</v>
      </c>
      <c r="M23" s="232"/>
      <c r="N23" s="234"/>
    </row>
    <row r="24" spans="1:14" s="2" customFormat="1" ht="18.75" customHeight="1">
      <c r="A24" s="11"/>
      <c r="B24" s="197"/>
      <c r="C24" s="163"/>
      <c r="D24" s="163"/>
      <c r="E24" s="164" t="s">
        <v>109</v>
      </c>
      <c r="F24" s="231" t="s">
        <v>180</v>
      </c>
      <c r="G24" s="232"/>
      <c r="H24" s="233"/>
      <c r="I24" s="175"/>
      <c r="J24" s="176"/>
      <c r="K24" s="176" t="s">
        <v>111</v>
      </c>
      <c r="L24" s="231" t="s">
        <v>180</v>
      </c>
      <c r="M24" s="232"/>
      <c r="N24" s="234"/>
    </row>
    <row r="25" spans="1:14" s="2" customFormat="1" ht="18.75" customHeight="1">
      <c r="A25" s="11" t="s">
        <v>107</v>
      </c>
      <c r="B25" s="197"/>
      <c r="C25" s="156">
        <f>D23+1</f>
        <v>63650</v>
      </c>
      <c r="D25" s="156">
        <f>C25+3</f>
        <v>63653</v>
      </c>
      <c r="E25" s="162" t="s">
        <v>106</v>
      </c>
      <c r="F25" s="231" t="s">
        <v>201</v>
      </c>
      <c r="G25" s="232"/>
      <c r="H25" s="233"/>
      <c r="I25" s="174"/>
      <c r="J25" s="162"/>
      <c r="K25" s="162" t="s">
        <v>109</v>
      </c>
      <c r="L25" s="231" t="s">
        <v>180</v>
      </c>
      <c r="M25" s="232"/>
      <c r="N25" s="234"/>
    </row>
    <row r="26" spans="1:14" s="2" customFormat="1" ht="18.75" customHeight="1">
      <c r="A26" s="11"/>
      <c r="B26" s="198"/>
      <c r="C26" s="161"/>
      <c r="D26" s="161"/>
      <c r="E26" s="165" t="s">
        <v>104</v>
      </c>
      <c r="F26" s="231" t="s">
        <v>180</v>
      </c>
      <c r="G26" s="232"/>
      <c r="H26" s="233"/>
      <c r="I26" s="174"/>
      <c r="J26" s="162"/>
      <c r="K26" s="162" t="s">
        <v>105</v>
      </c>
      <c r="L26" s="231" t="s">
        <v>180</v>
      </c>
      <c r="M26" s="232"/>
      <c r="N26" s="234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5" t="s">
        <v>179</v>
      </c>
      <c r="C30" s="103"/>
      <c r="D30" s="104"/>
      <c r="E30" s="144"/>
      <c r="F30" s="104"/>
      <c r="G30" s="104"/>
      <c r="H30" s="104"/>
      <c r="I30" s="104"/>
      <c r="J30" s="104"/>
      <c r="K30" s="104"/>
      <c r="L30" s="105"/>
      <c r="M30" s="97">
        <f>SUM(C30:L30)</f>
        <v>0</v>
      </c>
      <c r="N30" s="106">
        <v>0.3034722222222222</v>
      </c>
    </row>
    <row r="31" spans="1:14" s="2" customFormat="1" ht="13.5" customHeight="1">
      <c r="A31" s="11"/>
      <c r="B31" s="86" t="s">
        <v>41</v>
      </c>
      <c r="C31" s="94"/>
      <c r="D31" s="143">
        <v>0.125</v>
      </c>
      <c r="E31" s="143">
        <v>0.17847222222222223</v>
      </c>
      <c r="F31" s="143"/>
      <c r="G31" s="25"/>
      <c r="H31" s="25"/>
      <c r="I31" s="25"/>
      <c r="J31" s="25"/>
      <c r="K31" s="25"/>
      <c r="L31" s="95"/>
      <c r="M31" s="98">
        <f>SUM(C31:L31)</f>
        <v>0.30347222222222225</v>
      </c>
      <c r="N31" s="102"/>
    </row>
    <row r="32" spans="1:15" s="2" customFormat="1" ht="13.5" customHeight="1">
      <c r="A32" s="11"/>
      <c r="B32" s="87" t="s">
        <v>42</v>
      </c>
      <c r="C32" s="110"/>
      <c r="D32" s="147">
        <v>0.029166666666666664</v>
      </c>
      <c r="E32" s="147">
        <v>0.17847222222222223</v>
      </c>
      <c r="F32" s="111"/>
      <c r="G32" s="111"/>
      <c r="H32" s="111"/>
      <c r="I32" s="111"/>
      <c r="J32" s="111"/>
      <c r="K32" s="111"/>
      <c r="L32" s="112"/>
      <c r="M32" s="113">
        <f>SUM(C32:L32)</f>
        <v>0.2076388888888889</v>
      </c>
      <c r="N32" s="100"/>
      <c r="O32" s="4"/>
    </row>
    <row r="33" spans="1:15" s="2" customFormat="1" ht="13.5" customHeight="1" thickBot="1">
      <c r="A33" s="11"/>
      <c r="B33" s="90" t="s">
        <v>43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9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07" t="s">
        <v>178</v>
      </c>
      <c r="C35" s="254" t="s">
        <v>202</v>
      </c>
      <c r="D35" s="255"/>
      <c r="E35" s="254" t="s">
        <v>203</v>
      </c>
      <c r="F35" s="255"/>
      <c r="G35" s="254" t="s">
        <v>204</v>
      </c>
      <c r="H35" s="255"/>
      <c r="I35" s="254" t="s">
        <v>205</v>
      </c>
      <c r="J35" s="255"/>
      <c r="K35" s="254" t="s">
        <v>206</v>
      </c>
      <c r="L35" s="255"/>
      <c r="M35" s="254"/>
      <c r="N35" s="255"/>
    </row>
    <row r="36" spans="1:14" s="2" customFormat="1" ht="19.5" customHeight="1">
      <c r="A36" s="11"/>
      <c r="B36" s="208"/>
      <c r="C36" s="226"/>
      <c r="D36" s="227"/>
      <c r="E36" s="226"/>
      <c r="F36" s="227"/>
      <c r="G36" s="226"/>
      <c r="H36" s="227"/>
      <c r="I36" s="226"/>
      <c r="J36" s="227"/>
      <c r="K36" s="226"/>
      <c r="L36" s="227"/>
      <c r="M36" s="226"/>
      <c r="N36" s="227"/>
    </row>
    <row r="37" spans="1:14" s="2" customFormat="1" ht="19.5" customHeight="1">
      <c r="A37" s="11"/>
      <c r="B37" s="208"/>
      <c r="C37" s="210"/>
      <c r="D37" s="211"/>
      <c r="E37" s="210"/>
      <c r="F37" s="211"/>
      <c r="G37" s="210"/>
      <c r="H37" s="211"/>
      <c r="I37" s="210"/>
      <c r="J37" s="211"/>
      <c r="K37" s="210"/>
      <c r="L37" s="211"/>
      <c r="M37" s="210"/>
      <c r="N37" s="211"/>
    </row>
    <row r="38" spans="1:14" s="2" customFormat="1" ht="19.5" customHeight="1">
      <c r="A38" s="11"/>
      <c r="B38" s="208"/>
      <c r="C38" s="210"/>
      <c r="D38" s="211"/>
      <c r="E38" s="210"/>
      <c r="F38" s="211"/>
      <c r="G38" s="210"/>
      <c r="H38" s="211"/>
      <c r="I38" s="210"/>
      <c r="J38" s="211"/>
      <c r="K38" s="210"/>
      <c r="L38" s="211"/>
      <c r="M38" s="210"/>
      <c r="N38" s="211"/>
    </row>
    <row r="39" spans="1:14" s="2" customFormat="1" ht="19.5" customHeight="1">
      <c r="A39" s="11"/>
      <c r="B39" s="208"/>
      <c r="C39" s="210"/>
      <c r="D39" s="211"/>
      <c r="E39" s="210"/>
      <c r="F39" s="211"/>
      <c r="G39" s="210"/>
      <c r="H39" s="211"/>
      <c r="I39" s="210"/>
      <c r="J39" s="211"/>
      <c r="K39" s="210"/>
      <c r="L39" s="211"/>
      <c r="M39" s="210"/>
      <c r="N39" s="211"/>
    </row>
    <row r="40" spans="1:14" s="2" customFormat="1" ht="19.5" customHeight="1">
      <c r="A40" s="11"/>
      <c r="B40" s="208"/>
      <c r="C40" s="210"/>
      <c r="D40" s="211"/>
      <c r="E40" s="210"/>
      <c r="F40" s="211"/>
      <c r="G40" s="210"/>
      <c r="H40" s="211"/>
      <c r="I40" s="210"/>
      <c r="J40" s="211"/>
      <c r="K40" s="210"/>
      <c r="L40" s="211"/>
      <c r="M40" s="210"/>
      <c r="N40" s="211"/>
    </row>
    <row r="41" spans="1:14" s="2" customFormat="1" ht="19.5" customHeight="1">
      <c r="A41" s="11"/>
      <c r="B41" s="209"/>
      <c r="C41" s="210"/>
      <c r="D41" s="211"/>
      <c r="E41" s="210"/>
      <c r="F41" s="211"/>
      <c r="G41" s="210"/>
      <c r="H41" s="211"/>
      <c r="I41" s="210"/>
      <c r="J41" s="211"/>
      <c r="K41" s="210"/>
      <c r="L41" s="211"/>
      <c r="M41" s="210"/>
      <c r="N41" s="211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38" t="s">
        <v>177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</row>
    <row r="44" spans="1:14" s="2" customFormat="1" ht="12" customHeight="1">
      <c r="A44" s="11"/>
      <c r="B44" s="239" t="s">
        <v>209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1"/>
    </row>
    <row r="45" spans="1:14" s="2" customFormat="1" ht="12" customHeight="1">
      <c r="A45" s="11"/>
      <c r="B45" s="178" t="s">
        <v>208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80"/>
    </row>
    <row r="46" spans="1:14" s="2" customFormat="1" ht="12" customHeight="1">
      <c r="A46" s="11"/>
      <c r="B46" s="178" t="s">
        <v>210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80"/>
    </row>
    <row r="47" spans="1:14" s="2" customFormat="1" ht="12" customHeight="1">
      <c r="A47" s="11"/>
      <c r="B47" s="242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4"/>
    </row>
    <row r="48" spans="1:14" s="2" customFormat="1" ht="12" customHeight="1">
      <c r="A48" s="11"/>
      <c r="B48" s="24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4"/>
    </row>
    <row r="49" spans="1:14" s="2" customFormat="1" ht="12" customHeight="1">
      <c r="A49" s="11"/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</row>
    <row r="50" spans="1:14" s="2" customFormat="1" ht="12" customHeight="1">
      <c r="A50" s="11"/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4"/>
    </row>
    <row r="51" spans="1:14" s="2" customFormat="1" ht="12" customHeight="1">
      <c r="A51" s="11"/>
      <c r="B51" s="242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</row>
    <row r="52" spans="1:14" s="2" customFormat="1" ht="12" customHeight="1">
      <c r="A52" s="11"/>
      <c r="B52" s="235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7"/>
    </row>
    <row r="53" spans="1:14" s="2" customFormat="1" ht="12" customHeight="1">
      <c r="A53" s="11"/>
      <c r="B53" s="235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7"/>
    </row>
    <row r="54" spans="1:14" s="2" customFormat="1" ht="12" customHeight="1">
      <c r="A54" s="11"/>
      <c r="B54" s="212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4"/>
    </row>
    <row r="55" spans="2:15" s="41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02" t="s">
        <v>61</v>
      </c>
      <c r="K56" s="203"/>
      <c r="L56" s="204"/>
      <c r="M56" s="205" t="s">
        <v>62</v>
      </c>
      <c r="N56" s="206"/>
      <c r="O56" s="8"/>
    </row>
    <row r="57" spans="2:15" s="41" customFormat="1" ht="22.5" customHeight="1">
      <c r="B57" s="78" t="s">
        <v>63</v>
      </c>
      <c r="C57" s="148">
        <v>-150.197</v>
      </c>
      <c r="D57" s="148">
        <v>-152.266</v>
      </c>
      <c r="E57" s="76" t="s">
        <v>64</v>
      </c>
      <c r="F57" s="148">
        <v>18.9</v>
      </c>
      <c r="G57" s="148">
        <v>19.5</v>
      </c>
      <c r="H57" s="77" t="s">
        <v>95</v>
      </c>
      <c r="I57" s="150">
        <v>0</v>
      </c>
      <c r="J57" s="45" t="s">
        <v>181</v>
      </c>
      <c r="K57" s="187" t="s">
        <v>190</v>
      </c>
      <c r="L57" s="195"/>
      <c r="M57" s="187" t="s">
        <v>191</v>
      </c>
      <c r="N57" s="188"/>
      <c r="O57" s="7"/>
    </row>
    <row r="58" spans="2:15" s="41" customFormat="1" ht="22.5" customHeight="1">
      <c r="B58" s="78" t="s">
        <v>65</v>
      </c>
      <c r="C58" s="148">
        <v>-130.759</v>
      </c>
      <c r="D58" s="148">
        <v>-133.601</v>
      </c>
      <c r="E58" s="77" t="s">
        <v>169</v>
      </c>
      <c r="F58" s="150">
        <v>45.2</v>
      </c>
      <c r="G58" s="150">
        <v>54</v>
      </c>
      <c r="H58" s="77" t="s">
        <v>184</v>
      </c>
      <c r="I58" s="150">
        <v>0</v>
      </c>
      <c r="J58" s="45" t="s">
        <v>182</v>
      </c>
      <c r="K58" s="187" t="s">
        <v>190</v>
      </c>
      <c r="L58" s="195"/>
      <c r="M58" s="187" t="s">
        <v>192</v>
      </c>
      <c r="N58" s="188"/>
      <c r="O58" s="7"/>
    </row>
    <row r="59" spans="2:15" s="41" customFormat="1" ht="22.5" customHeight="1">
      <c r="B59" s="78" t="s">
        <v>66</v>
      </c>
      <c r="C59" s="148">
        <v>-208.183</v>
      </c>
      <c r="D59" s="148">
        <v>-208.681</v>
      </c>
      <c r="E59" s="77" t="s">
        <v>165</v>
      </c>
      <c r="F59" s="152">
        <v>20</v>
      </c>
      <c r="G59" s="152">
        <v>20</v>
      </c>
      <c r="H59" s="77" t="s">
        <v>168</v>
      </c>
      <c r="I59" s="150">
        <v>0</v>
      </c>
      <c r="J59" s="46" t="s">
        <v>99</v>
      </c>
      <c r="K59" s="187" t="s">
        <v>190</v>
      </c>
      <c r="L59" s="195"/>
      <c r="M59" s="187" t="s">
        <v>193</v>
      </c>
      <c r="N59" s="188"/>
      <c r="O59" s="7"/>
    </row>
    <row r="60" spans="2:15" s="41" customFormat="1" ht="22.5" customHeight="1">
      <c r="B60" s="78" t="s">
        <v>67</v>
      </c>
      <c r="C60" s="148">
        <v>-112.383</v>
      </c>
      <c r="D60" s="148">
        <v>-113.122</v>
      </c>
      <c r="E60" s="77" t="s">
        <v>163</v>
      </c>
      <c r="F60" s="152">
        <v>55</v>
      </c>
      <c r="G60" s="152">
        <v>55</v>
      </c>
      <c r="H60" s="77" t="s">
        <v>96</v>
      </c>
      <c r="I60" s="150">
        <v>0</v>
      </c>
      <c r="J60" s="45" t="s">
        <v>68</v>
      </c>
      <c r="K60" s="187" t="s">
        <v>190</v>
      </c>
      <c r="L60" s="195"/>
      <c r="M60" s="187"/>
      <c r="N60" s="188"/>
      <c r="O60" s="7"/>
    </row>
    <row r="61" spans="2:15" s="41" customFormat="1" ht="22.5" customHeight="1">
      <c r="B61" s="78" t="s">
        <v>69</v>
      </c>
      <c r="C61" s="148">
        <v>28.385</v>
      </c>
      <c r="D61" s="148">
        <v>20.006</v>
      </c>
      <c r="E61" s="77" t="s">
        <v>164</v>
      </c>
      <c r="F61" s="152">
        <v>60</v>
      </c>
      <c r="G61" s="152">
        <v>60</v>
      </c>
      <c r="H61" s="76" t="s">
        <v>70</v>
      </c>
      <c r="I61" s="170">
        <v>0</v>
      </c>
      <c r="J61" s="217" t="s">
        <v>71</v>
      </c>
      <c r="K61" s="245"/>
      <c r="L61" s="246"/>
      <c r="M61" s="246"/>
      <c r="N61" s="247"/>
      <c r="O61" s="7"/>
    </row>
    <row r="62" spans="2:15" s="41" customFormat="1" ht="22.5" customHeight="1">
      <c r="B62" s="78" t="s">
        <v>72</v>
      </c>
      <c r="C62" s="148">
        <v>31.73</v>
      </c>
      <c r="D62" s="148">
        <v>23.512</v>
      </c>
      <c r="E62" s="77" t="s">
        <v>166</v>
      </c>
      <c r="F62" s="152">
        <v>280</v>
      </c>
      <c r="G62" s="152">
        <v>270</v>
      </c>
      <c r="H62" s="76" t="s">
        <v>73</v>
      </c>
      <c r="I62" s="170">
        <v>0</v>
      </c>
      <c r="J62" s="218"/>
      <c r="K62" s="189"/>
      <c r="L62" s="190"/>
      <c r="M62" s="190"/>
      <c r="N62" s="191"/>
      <c r="O62" s="7"/>
    </row>
    <row r="63" spans="2:15" s="41" customFormat="1" ht="22.5" customHeight="1">
      <c r="B63" s="78" t="s">
        <v>74</v>
      </c>
      <c r="C63" s="148">
        <v>24.918</v>
      </c>
      <c r="D63" s="148">
        <v>16.259</v>
      </c>
      <c r="E63" s="77" t="s">
        <v>185</v>
      </c>
      <c r="F63" s="153">
        <v>2.5</v>
      </c>
      <c r="G63" s="172">
        <v>2.6</v>
      </c>
      <c r="H63" s="76" t="s">
        <v>75</v>
      </c>
      <c r="I63" s="170">
        <v>0</v>
      </c>
      <c r="J63" s="218"/>
      <c r="K63" s="189"/>
      <c r="L63" s="190"/>
      <c r="M63" s="190"/>
      <c r="N63" s="191"/>
      <c r="O63" s="7"/>
    </row>
    <row r="64" spans="2:15" s="41" customFormat="1" ht="22.5" customHeight="1">
      <c r="B64" s="78" t="s">
        <v>76</v>
      </c>
      <c r="C64" s="148">
        <v>25.386</v>
      </c>
      <c r="D64" s="148">
        <v>16.733</v>
      </c>
      <c r="E64" s="77" t="s">
        <v>186</v>
      </c>
      <c r="F64" s="153">
        <v>0.3</v>
      </c>
      <c r="G64" s="172">
        <v>0.3</v>
      </c>
      <c r="H64" s="81"/>
      <c r="I64" s="171"/>
      <c r="J64" s="218"/>
      <c r="K64" s="189"/>
      <c r="L64" s="190"/>
      <c r="M64" s="190"/>
      <c r="N64" s="191"/>
      <c r="O64" s="7"/>
    </row>
    <row r="65" spans="2:15" s="41" customFormat="1" ht="22.5" customHeight="1">
      <c r="B65" s="79" t="s">
        <v>126</v>
      </c>
      <c r="C65" s="149">
        <v>5.21E-06</v>
      </c>
      <c r="D65" s="149">
        <v>5.36E-06</v>
      </c>
      <c r="E65" s="76" t="s">
        <v>77</v>
      </c>
      <c r="F65" s="148">
        <v>20.6</v>
      </c>
      <c r="G65" s="172">
        <v>15.4</v>
      </c>
      <c r="H65" s="77" t="s">
        <v>97</v>
      </c>
      <c r="I65" s="172">
        <v>7</v>
      </c>
      <c r="J65" s="218"/>
      <c r="K65" s="189"/>
      <c r="L65" s="190"/>
      <c r="M65" s="190"/>
      <c r="N65" s="191"/>
      <c r="O65" s="7"/>
    </row>
    <row r="66" spans="2:15" s="41" customFormat="1" ht="22.5" customHeight="1">
      <c r="B66" s="80" t="s">
        <v>78</v>
      </c>
      <c r="C66" s="142">
        <v>500</v>
      </c>
      <c r="D66" s="114"/>
      <c r="E66" s="82" t="s">
        <v>183</v>
      </c>
      <c r="F66" s="151">
        <v>48.6</v>
      </c>
      <c r="G66" s="177">
        <v>60.4</v>
      </c>
      <c r="H66" s="82" t="s">
        <v>98</v>
      </c>
      <c r="I66" s="173">
        <v>0</v>
      </c>
      <c r="J66" s="219"/>
      <c r="K66" s="199"/>
      <c r="L66" s="200"/>
      <c r="M66" s="200"/>
      <c r="N66" s="201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22">
        <v>0</v>
      </c>
      <c r="C70" s="123">
        <v>0</v>
      </c>
      <c r="D70" s="123">
        <v>0</v>
      </c>
      <c r="E70" s="123">
        <v>0</v>
      </c>
      <c r="F70" s="123">
        <v>0</v>
      </c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4">
        <v>4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5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  <c r="N72" s="127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25" t="s">
        <v>144</v>
      </c>
      <c r="C75" s="216"/>
      <c r="D75" s="128">
        <v>0</v>
      </c>
      <c r="E75" s="216" t="s">
        <v>128</v>
      </c>
      <c r="F75" s="216"/>
      <c r="G75" s="131">
        <v>0</v>
      </c>
      <c r="H75" s="216" t="s">
        <v>133</v>
      </c>
      <c r="I75" s="216"/>
      <c r="J75" s="128">
        <v>0</v>
      </c>
      <c r="K75" s="216" t="s">
        <v>158</v>
      </c>
      <c r="L75" s="216"/>
      <c r="M75" s="133">
        <v>0</v>
      </c>
      <c r="N75" s="47"/>
      <c r="O75" s="9"/>
    </row>
    <row r="76" spans="2:15" s="41" customFormat="1" ht="18.75" customHeight="1">
      <c r="B76" s="220" t="s">
        <v>145</v>
      </c>
      <c r="C76" s="215"/>
      <c r="D76" s="129">
        <v>0</v>
      </c>
      <c r="E76" s="215" t="s">
        <v>129</v>
      </c>
      <c r="F76" s="215"/>
      <c r="G76" s="129">
        <v>0</v>
      </c>
      <c r="H76" s="215" t="s">
        <v>136</v>
      </c>
      <c r="I76" s="215"/>
      <c r="J76" s="129">
        <v>0</v>
      </c>
      <c r="K76" s="215" t="s">
        <v>143</v>
      </c>
      <c r="L76" s="215"/>
      <c r="M76" s="134">
        <v>0</v>
      </c>
      <c r="N76" s="47"/>
      <c r="O76" s="9"/>
    </row>
    <row r="77" spans="2:15" s="41" customFormat="1" ht="18.75" customHeight="1">
      <c r="B77" s="220" t="s">
        <v>146</v>
      </c>
      <c r="C77" s="215"/>
      <c r="D77" s="129">
        <v>0</v>
      </c>
      <c r="E77" s="215" t="s">
        <v>130</v>
      </c>
      <c r="F77" s="215"/>
      <c r="G77" s="129">
        <v>0</v>
      </c>
      <c r="H77" s="215" t="s">
        <v>160</v>
      </c>
      <c r="I77" s="215"/>
      <c r="J77" s="132">
        <v>0</v>
      </c>
      <c r="K77" s="215" t="s">
        <v>162</v>
      </c>
      <c r="L77" s="215"/>
      <c r="M77" s="134">
        <v>0</v>
      </c>
      <c r="N77" s="47"/>
      <c r="O77" s="9"/>
    </row>
    <row r="78" spans="2:15" s="41" customFormat="1" ht="18.75" customHeight="1">
      <c r="B78" s="220" t="s">
        <v>147</v>
      </c>
      <c r="C78" s="215"/>
      <c r="D78" s="129">
        <v>0</v>
      </c>
      <c r="E78" s="215" t="s">
        <v>131</v>
      </c>
      <c r="F78" s="215"/>
      <c r="G78" s="129">
        <v>0</v>
      </c>
      <c r="H78" s="215" t="s">
        <v>161</v>
      </c>
      <c r="I78" s="215"/>
      <c r="J78" s="129">
        <v>0</v>
      </c>
      <c r="K78" s="215" t="s">
        <v>159</v>
      </c>
      <c r="L78" s="215"/>
      <c r="M78" s="134">
        <v>0</v>
      </c>
      <c r="N78" s="47"/>
      <c r="O78" s="9"/>
    </row>
    <row r="79" spans="2:15" s="41" customFormat="1" ht="18.75" customHeight="1">
      <c r="B79" s="220" t="s">
        <v>148</v>
      </c>
      <c r="C79" s="215"/>
      <c r="D79" s="129">
        <v>0</v>
      </c>
      <c r="E79" s="215" t="s">
        <v>134</v>
      </c>
      <c r="F79" s="215"/>
      <c r="G79" s="129">
        <v>0</v>
      </c>
      <c r="H79" s="215" t="s">
        <v>138</v>
      </c>
      <c r="I79" s="215"/>
      <c r="J79" s="132">
        <v>0</v>
      </c>
      <c r="K79" s="215" t="s">
        <v>142</v>
      </c>
      <c r="L79" s="215"/>
      <c r="M79" s="134">
        <v>0</v>
      </c>
      <c r="N79" s="47"/>
      <c r="O79" s="9"/>
    </row>
    <row r="80" spans="2:15" s="41" customFormat="1" ht="18.75" customHeight="1">
      <c r="B80" s="220" t="s">
        <v>113</v>
      </c>
      <c r="C80" s="215"/>
      <c r="D80" s="129">
        <v>0</v>
      </c>
      <c r="E80" s="215" t="s">
        <v>135</v>
      </c>
      <c r="F80" s="215"/>
      <c r="G80" s="129">
        <v>0</v>
      </c>
      <c r="H80" s="215" t="s">
        <v>139</v>
      </c>
      <c r="I80" s="215"/>
      <c r="J80" s="132">
        <v>0</v>
      </c>
      <c r="K80" s="215" t="s">
        <v>127</v>
      </c>
      <c r="L80" s="215"/>
      <c r="M80" s="134"/>
      <c r="N80" s="47"/>
      <c r="O80" s="9"/>
    </row>
    <row r="81" spans="2:15" s="41" customFormat="1" ht="18.75" customHeight="1">
      <c r="B81" s="220" t="s">
        <v>122</v>
      </c>
      <c r="C81" s="215"/>
      <c r="D81" s="129">
        <v>0</v>
      </c>
      <c r="E81" s="215" t="s">
        <v>132</v>
      </c>
      <c r="F81" s="215"/>
      <c r="G81" s="129">
        <v>0</v>
      </c>
      <c r="H81" s="215" t="s">
        <v>140</v>
      </c>
      <c r="I81" s="215"/>
      <c r="J81" s="129">
        <v>0</v>
      </c>
      <c r="K81" s="215"/>
      <c r="L81" s="215"/>
      <c r="M81" s="134"/>
      <c r="N81" s="47"/>
      <c r="O81" s="9"/>
    </row>
    <row r="82" spans="2:15" s="41" customFormat="1" ht="18.75" customHeight="1">
      <c r="B82" s="224" t="s">
        <v>123</v>
      </c>
      <c r="C82" s="183"/>
      <c r="D82" s="130">
        <v>0</v>
      </c>
      <c r="E82" s="183" t="s">
        <v>137</v>
      </c>
      <c r="F82" s="183"/>
      <c r="G82" s="130">
        <v>0</v>
      </c>
      <c r="H82" s="183" t="s">
        <v>141</v>
      </c>
      <c r="I82" s="183"/>
      <c r="J82" s="130">
        <v>0</v>
      </c>
      <c r="K82" s="183"/>
      <c r="L82" s="183"/>
      <c r="M82" s="135"/>
      <c r="N82" s="47"/>
      <c r="O82" s="9"/>
    </row>
    <row r="83" spans="10:15" s="41" customFormat="1" ht="14.25" customHeight="1">
      <c r="J83" s="121"/>
      <c r="K83" s="120"/>
      <c r="L83" s="65"/>
      <c r="M83" s="66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48" t="s">
        <v>195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50"/>
      <c r="O85" s="7"/>
    </row>
    <row r="86" spans="2:15" s="41" customFormat="1" ht="12" customHeight="1">
      <c r="B86" s="251" t="s">
        <v>211</v>
      </c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3"/>
      <c r="O86" s="7"/>
    </row>
    <row r="87" spans="2:15" s="41" customFormat="1" ht="12" customHeight="1">
      <c r="B87" s="192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4"/>
      <c r="O87" s="7"/>
    </row>
    <row r="88" spans="2:15" s="41" customFormat="1" ht="12" customHeight="1">
      <c r="B88" s="184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6"/>
      <c r="O88" s="7"/>
    </row>
    <row r="89" spans="2:15" s="41" customFormat="1" ht="12" customHeight="1">
      <c r="B89" s="184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6"/>
      <c r="O89" s="7"/>
    </row>
    <row r="90" spans="2:15" s="41" customFormat="1" ht="12" customHeight="1">
      <c r="B90" s="184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6"/>
      <c r="O90" s="7"/>
    </row>
    <row r="91" spans="2:15" s="41" customFormat="1" ht="12" customHeight="1">
      <c r="B91" s="184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6"/>
      <c r="O91" s="7"/>
    </row>
    <row r="92" spans="2:15" s="41" customFormat="1" ht="12" customHeight="1">
      <c r="B92" s="184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6"/>
      <c r="O92" s="7"/>
    </row>
    <row r="93" spans="2:15" s="41" customFormat="1" ht="12" customHeight="1">
      <c r="B93" s="184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6"/>
      <c r="O93" s="7"/>
    </row>
    <row r="94" spans="2:15" s="41" customFormat="1" ht="12" customHeight="1">
      <c r="B94" s="184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6"/>
      <c r="O94" s="7"/>
    </row>
    <row r="95" spans="2:15" s="41" customFormat="1" ht="12" customHeight="1">
      <c r="B95" s="184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6"/>
      <c r="O95" s="7"/>
    </row>
    <row r="96" spans="2:15" s="41" customFormat="1" ht="12" customHeight="1"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6"/>
      <c r="O96" s="7"/>
    </row>
    <row r="97" spans="2:15" s="41" customFormat="1" ht="12" customHeight="1">
      <c r="B97" s="184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6"/>
      <c r="O97" s="7"/>
    </row>
    <row r="98" spans="2:15" s="41" customFormat="1" ht="12" customHeight="1"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6"/>
      <c r="O98" s="7"/>
    </row>
    <row r="99" spans="2:15" s="41" customFormat="1" ht="12" customHeight="1">
      <c r="B99" s="184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6"/>
      <c r="O99" s="7"/>
    </row>
    <row r="100" spans="2:15" s="41" customFormat="1" ht="12" customHeight="1">
      <c r="B100" s="22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2018-02-01T01:36:44Z</dcterms:modified>
  <cp:category/>
  <cp:version/>
  <cp:contentType/>
  <cp:contentStatus/>
</cp:coreProperties>
</file>