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21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<sst xmlns="http://schemas.openxmlformats.org/spreadsheetml/2006/main" count="245" uniqueCount="234">
  <si>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</si>
  <si>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</si>
  <si>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</si>
  <si>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</si>
  <si>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</si>
  <si>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</si>
  <si>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</si>
  <si>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</si>
  <si>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</si>
  <si>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</si>
  <si>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</si>
  <si>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</si>
  <si>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</si>
  <si>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</si>
  <si>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</si>
  <si>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</si>
  <si>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</si>
  <si>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</si>
  <si>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</si>
  <si>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</si>
  <si>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</si>
  <si>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</si>
  <si>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</si>
  <si>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</si>
  <si>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</si>
  <si>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</si>
  <si>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</si>
  <si>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</si>
  <si>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</si>
  <si>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</si>
  <si>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</si>
  <si>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</si>
  <si>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</si>
  <si>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</si>
  <si>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</si>
  <si>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</si>
  <si>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</si>
  <si>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</si>
  <si>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</si>
  <si>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</si>
  <si>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</si>
  <si>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</si>
  <si>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</si>
  <si>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</si>
  <si>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</si>
  <si>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</si>
  <si>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</si>
  <si>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</si>
  <si>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</si>
  <si>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</si>
  <si>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</si>
  <si>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</si>
  <si>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</si>
  <si>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</si>
  <si>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</si>
  <si>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</si>
  <si>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</si>
  <si>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</si>
  <si>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</si>
  <si>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</si>
  <si>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</si>
  <si>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</si>
  <si>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</si>
  <si>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</si>
  <si>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</si>
  <si>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</si>
  <si>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</si>
  <si>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</si>
  <si>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</si>
  <si>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</si>
  <si>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</si>
  <si>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</si>
  <si>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</si>
  <si>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</si>
  <si>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</si>
  <si>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</si>
  <si>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</si>
  <si>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</si>
  <si>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</si>
  <si>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</si>
  <si>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</si>
  <si>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</si>
  <si>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</si>
  <si>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</si>
  <si>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</si>
  <si>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</si>
  <si>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</si>
  <si>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</si>
  <si>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</si>
  <si>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</si>
  <si>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</si>
  <si>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</si>
  <si>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</si>
  <si>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</si>
  <si>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</si>
  <si>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</si>
  <si>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</si>
  <si>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</si>
  <si>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</si>
  <si>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</si>
  <si>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</si>
  <si>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</si>
  <si>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</si>
  <si>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</si>
  <si>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</si>
  <si>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</si>
  <si>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</si>
  <si>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</si>
  <si>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</si>
  <si>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</si>
  <si>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</si>
  <si>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</si>
  <si>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</si>
  <si>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</si>
  <si>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</si>
  <si>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</si>
  <si>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</si>
  <si>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</si>
  <si>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</si>
  <si>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</si>
  <si>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</si>
  <si>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</si>
  <si>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</si>
  <si>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</si>
  <si>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</si>
  <si>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</si>
  <si>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</si>
  <si>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</si>
  <si>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</si>
  <si>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</si>
  <si>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</si>
  <si>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</si>
  <si>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</si>
  <si>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</si>
  <si>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</si>
  <si>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</si>
  <si>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</si>
  <si>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</si>
  <si>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</si>
  <si>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</si>
  <si>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</si>
  <si>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</si>
  <si>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</si>
  <si>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</si>
  <si>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</si>
  <si>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</si>
  <si>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</si>
  <si>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</si>
  <si>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</si>
  <si>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</si>
  <si>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</si>
  <si>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</si>
  <si>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</si>
  <si>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</si>
  <si>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</si>
  <si>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</si>
  <si>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</si>
  <si>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</si>
  <si>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</si>
  <si>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</si>
  <si>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</si>
  <si>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</si>
  <si>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</si>
  <si>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</si>
  <si>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</si>
  <si>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</si>
  <si>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</si>
  <si>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</si>
  <si>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</si>
  <si>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</si>
  <si>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</si>
  <si>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</si>
  <si>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</si>
  <si>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</si>
  <si>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</si>
  <si>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</si>
  <si>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</si>
  <si>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</si>
  <si>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</si>
  <si>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</si>
  <si>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</si>
  <si>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</si>
  <si>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</si>
  <si>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</si>
  <si>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</si>
  <si>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</si>
  <si>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</si>
  <si>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AU</t>
  </si>
  <si>
    <t>CCD 온도 Real deal 측정 불능 상태로 PT30 온도로 계산된 추정치를 +로 변환하여 입력함</t>
  </si>
  <si>
    <t>OFF</t>
  </si>
  <si>
    <t>OSU_ICIMACS_v7.2</t>
  </si>
  <si>
    <t>KX2016-03-23:1381</t>
  </si>
  <si>
    <t>-</t>
  </si>
  <si>
    <t>-</t>
  </si>
  <si>
    <t>OSU_ICIMACS_v7.3</t>
  </si>
  <si>
    <t>KS2016-01-13:1370</t>
  </si>
  <si>
    <t>KG2016-01-13:1369</t>
  </si>
  <si>
    <t>ALL</t>
  </si>
  <si>
    <t>SN</t>
  </si>
  <si>
    <t>NEO</t>
  </si>
  <si>
    <t>조정우</t>
  </si>
  <si>
    <t>월령70%이상으로 플랫촬영 불가</t>
  </si>
  <si>
    <t>ESE</t>
  </si>
  <si>
    <t>E_040466</t>
  </si>
  <si>
    <t>S_040479:T</t>
  </si>
  <si>
    <t>E_040485</t>
  </si>
  <si>
    <t>E_040503</t>
  </si>
  <si>
    <t>S_040488:M</t>
  </si>
  <si>
    <t>E_040518</t>
  </si>
  <si>
    <t>D_040519</t>
  </si>
  <si>
    <t>O_040521-040523</t>
  </si>
  <si>
    <t>S_040524:N</t>
  </si>
  <si>
    <t>T_040532</t>
  </si>
  <si>
    <t>O_040531</t>
  </si>
  <si>
    <t>E_040485 별상이 튐 / E_040502 좌표오류 / E_040518 좌표오류</t>
  </si>
  <si>
    <t>O_040540</t>
  </si>
  <si>
    <t>O_040542-040543</t>
  </si>
  <si>
    <t>ESE</t>
  </si>
  <si>
    <t>O_040551-040552</t>
  </si>
  <si>
    <t>S_040562:N</t>
  </si>
  <si>
    <t xml:space="preserve">E_040466 full 셔터 열린채로 찍힘 / </t>
  </si>
  <si>
    <t>[10:36] full 셔터 제대로 닫히지 않는 문제 발생 / [10:50] 셔터 복구</t>
  </si>
  <si>
    <t>[14:48] full 셔터 제대로 닫히지 않는 문제 발생 /  [14:52] 셔터 복구</t>
  </si>
  <si>
    <t>S_040579:M</t>
  </si>
  <si>
    <t>E_040581-040582</t>
  </si>
  <si>
    <t>T_040584</t>
  </si>
  <si>
    <t>S_040606:T</t>
  </si>
  <si>
    <t>S_040615:M</t>
  </si>
  <si>
    <t>[14:57] full 셔터 제대로 닫히지 않는 문제 발생 /  [15:00] 셔터 복구</t>
  </si>
  <si>
    <t>ENE</t>
  </si>
  <si>
    <t>E_040630</t>
  </si>
  <si>
    <t>E_040581-040582 N chip 저장안됨 / E_040630 필터정보 빠짐 R</t>
  </si>
  <si>
    <t>40s/10k 40s/15k</t>
  </si>
  <si>
    <t>30s/25k 20s/25k 10s/17k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</si>
</sst>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80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83" xfId="0" applyFont="1" applyFill="1" applyBorder="1" applyAlignment="1">
      <alignment horizontal="center" vertical="center" wrapText="1"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7" fillId="41" borderId="86" xfId="33" applyNumberFormat="1" applyFont="1" applyFill="1" applyBorder="1" applyAlignment="1">
      <alignment horizontal="left" vertical="center"/>
      <protection/>
    </xf>
    <xf numFmtId="20" fontId="7" fillId="41" borderId="76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64">
      <selection activeCell="G37" sqref="G37:H37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43452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98.3529411764706</v>
      </c>
      <c r="M3" s="111" t="s">
        <v>45</v>
      </c>
      <c r="N3" s="143">
        <f>(M31-M33)/M31*100</f>
        <v>98.3529411764706</v>
      </c>
    </row>
    <row r="4" spans="1:10" s="2" customFormat="1" ht="13.5" customHeight="1">
      <c r="A4" s="11"/>
      <c r="B4" s="17" t="s">
        <v>4</v>
      </c>
      <c r="C4" s="20" t="s">
        <v>200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0.45208333333333334</v>
      </c>
      <c r="D9" s="26">
        <v>1.4</v>
      </c>
      <c r="E9" s="26">
        <v>25.4</v>
      </c>
      <c r="F9" s="26">
        <v>39</v>
      </c>
      <c r="G9" s="27" t="s">
        <v>202</v>
      </c>
      <c r="H9" s="26">
        <v>1.3</v>
      </c>
      <c r="I9" s="28">
        <v>79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1.3</v>
      </c>
      <c r="E10" s="26">
        <v>22.4</v>
      </c>
      <c r="F10" s="26">
        <v>61</v>
      </c>
      <c r="G10" s="27" t="s">
        <v>217</v>
      </c>
      <c r="H10" s="26">
        <v>6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0.7243055555555555</v>
      </c>
      <c r="D11" s="33">
        <v>1.8</v>
      </c>
      <c r="E11" s="33">
        <v>19.7</v>
      </c>
      <c r="F11" s="33">
        <v>77</v>
      </c>
      <c r="G11" s="27" t="s">
        <v>229</v>
      </c>
      <c r="H11" s="33">
        <v>1.7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24.272222222222222</v>
      </c>
      <c r="D12" s="37">
        <f>AVERAGE(D9:D11)</f>
        <v>1.5</v>
      </c>
      <c r="E12" s="37">
        <f>AVERAGE(E9:E11)</f>
        <v>22.5</v>
      </c>
      <c r="F12" s="38">
        <f>AVERAGE(F9:F11)</f>
        <v>59</v>
      </c>
      <c r="G12" s="11"/>
      <c r="H12" s="39">
        <f>AVERAGE(H9:H11)</f>
        <v>3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198</v>
      </c>
      <c r="F16" s="167" t="s">
        <v>199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0.3652777777777778</v>
      </c>
      <c r="D17" s="25">
        <v>0.3673611111111111</v>
      </c>
      <c r="E17" s="25">
        <v>0.4305555555555556</v>
      </c>
      <c r="F17" s="25">
        <v>0.5354166666666667</v>
      </c>
      <c r="G17" s="25">
        <v>0.7354166666666666</v>
      </c>
      <c r="H17" s="25"/>
      <c r="I17" s="25"/>
      <c r="J17" s="25"/>
      <c r="K17" s="25"/>
      <c r="L17" s="25"/>
      <c r="M17" s="25"/>
      <c r="N17" s="25">
        <v>0.7666666666666666</v>
      </c>
    </row>
    <row r="18" spans="1:14" s="2" customFormat="1" ht="13.5" customHeight="1">
      <c r="A18" s="11"/>
      <c r="B18" s="64" t="s">
        <v>12</v>
      </c>
      <c r="C18" s="44">
        <v>40456</v>
      </c>
      <c r="D18" s="43">
        <v>40457</v>
      </c>
      <c r="E18" s="43">
        <v>40462</v>
      </c>
      <c r="F18" s="43">
        <v>40520</v>
      </c>
      <c r="G18" s="43">
        <v>40633</v>
      </c>
      <c r="H18" s="43"/>
      <c r="I18" s="43"/>
      <c r="J18" s="43"/>
      <c r="K18" s="43"/>
      <c r="L18" s="43"/>
      <c r="M18" s="43"/>
      <c r="N18" s="43">
        <v>40643</v>
      </c>
    </row>
    <row r="19" spans="1:14" s="2" customFormat="1" ht="13.5" customHeight="1" thickBot="1">
      <c r="A19" s="11"/>
      <c r="B19" s="65" t="s">
        <v>13</v>
      </c>
      <c r="C19" s="137"/>
      <c r="D19" s="44">
        <v>40461</v>
      </c>
      <c r="E19" s="44">
        <v>40519</v>
      </c>
      <c r="F19" s="44">
        <v>40632</v>
      </c>
      <c r="G19" s="44">
        <v>40642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58</v>
      </c>
      <c r="F20" s="45">
        <f>IF(ISNUMBER(F18),F19-F18+1,"")</f>
        <v>113</v>
      </c>
      <c r="G20" s="45">
        <f t="shared" si="0"/>
        <v>10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/>
      <c r="D23" s="165"/>
      <c r="E23" s="20" t="s">
        <v>108</v>
      </c>
      <c r="F23" s="190"/>
      <c r="G23" s="191"/>
      <c r="H23" s="194"/>
      <c r="I23" s="81">
        <v>40640</v>
      </c>
      <c r="J23" s="20">
        <v>40642</v>
      </c>
      <c r="K23" s="20" t="s">
        <v>110</v>
      </c>
      <c r="L23" s="190" t="s">
        <v>233</v>
      </c>
      <c r="M23" s="191"/>
      <c r="N23" s="192"/>
    </row>
    <row r="24" spans="1:14" s="2" customFormat="1" ht="18.75" customHeight="1">
      <c r="A24" s="11"/>
      <c r="B24" s="216"/>
      <c r="C24" s="166"/>
      <c r="D24" s="166"/>
      <c r="E24" s="79" t="s">
        <v>109</v>
      </c>
      <c r="F24" s="190"/>
      <c r="G24" s="191"/>
      <c r="H24" s="194"/>
      <c r="I24" s="82"/>
      <c r="J24" s="80"/>
      <c r="K24" s="80" t="s">
        <v>111</v>
      </c>
      <c r="L24" s="190"/>
      <c r="M24" s="191"/>
      <c r="N24" s="192"/>
    </row>
    <row r="25" spans="1:14" s="2" customFormat="1" ht="18.75" customHeight="1">
      <c r="A25" s="11" t="s">
        <v>107</v>
      </c>
      <c r="B25" s="216"/>
      <c r="C25" s="165"/>
      <c r="D25" s="165"/>
      <c r="E25" s="20" t="s">
        <v>106</v>
      </c>
      <c r="F25" s="190"/>
      <c r="G25" s="191"/>
      <c r="H25" s="194"/>
      <c r="I25" s="81">
        <v>40638</v>
      </c>
      <c r="J25" s="20">
        <v>40639</v>
      </c>
      <c r="K25" s="20" t="s">
        <v>109</v>
      </c>
      <c r="L25" s="190" t="s">
        <v>232</v>
      </c>
      <c r="M25" s="191"/>
      <c r="N25" s="192"/>
    </row>
    <row r="26" spans="1:14" s="2" customFormat="1" ht="18.75" customHeight="1">
      <c r="A26" s="11"/>
      <c r="B26" s="217"/>
      <c r="C26" s="165"/>
      <c r="D26" s="165"/>
      <c r="E26" s="169" t="s">
        <v>104</v>
      </c>
      <c r="F26" s="190"/>
      <c r="G26" s="191"/>
      <c r="H26" s="194"/>
      <c r="I26" s="81"/>
      <c r="J26" s="20"/>
      <c r="K26" s="20" t="s">
        <v>105</v>
      </c>
      <c r="L26" s="190"/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>
        <v>0.08333333333333333</v>
      </c>
      <c r="E30" s="126">
        <v>0.18888888888888888</v>
      </c>
      <c r="F30" s="126"/>
      <c r="G30" s="126"/>
      <c r="H30" s="126"/>
      <c r="I30" s="126"/>
      <c r="J30" s="126"/>
      <c r="K30" s="126"/>
      <c r="L30" s="127"/>
      <c r="M30" s="119">
        <f>SUM(C30:L30)</f>
        <v>0.2722222222222222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0.09513888888888888</v>
      </c>
      <c r="E31" s="32">
        <v>0.19999999999999998</v>
      </c>
      <c r="F31" s="32"/>
      <c r="G31" s="32"/>
      <c r="H31" s="32"/>
      <c r="I31" s="32"/>
      <c r="J31" s="32"/>
      <c r="K31" s="32"/>
      <c r="L31" s="117"/>
      <c r="M31" s="120">
        <f>SUM(C31:L31)</f>
        <v>0.29513888888888884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>
        <v>0.004861111111111111</v>
      </c>
      <c r="F33" s="130"/>
      <c r="G33" s="130"/>
      <c r="H33" s="130"/>
      <c r="I33" s="130"/>
      <c r="J33" s="130"/>
      <c r="K33" s="130"/>
      <c r="L33" s="131"/>
      <c r="M33" s="121">
        <f>SUM(C33:L33)</f>
        <v>0.004861111111111111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 t="s">
        <v>203</v>
      </c>
      <c r="D35" s="197"/>
      <c r="E35" s="196" t="s">
        <v>204</v>
      </c>
      <c r="F35" s="197"/>
      <c r="G35" s="196" t="s">
        <v>205</v>
      </c>
      <c r="H35" s="197"/>
      <c r="I35" s="196" t="s">
        <v>207</v>
      </c>
      <c r="J35" s="197"/>
      <c r="K35" s="196" t="s">
        <v>206</v>
      </c>
      <c r="L35" s="197"/>
      <c r="M35" s="196" t="s">
        <v>208</v>
      </c>
      <c r="N35" s="197"/>
    </row>
    <row r="36" spans="1:14" s="2" customFormat="1" ht="19.5" customHeight="1">
      <c r="A36" s="11"/>
      <c r="B36" s="227"/>
      <c r="C36" s="196" t="s">
        <v>209</v>
      </c>
      <c r="D36" s="197"/>
      <c r="E36" s="196" t="s">
        <v>210</v>
      </c>
      <c r="F36" s="197"/>
      <c r="G36" s="196" t="s">
        <v>211</v>
      </c>
      <c r="H36" s="197"/>
      <c r="I36" s="196" t="s">
        <v>213</v>
      </c>
      <c r="J36" s="197"/>
      <c r="K36" s="196" t="s">
        <v>212</v>
      </c>
      <c r="L36" s="197"/>
      <c r="M36" s="196" t="s">
        <v>215</v>
      </c>
      <c r="N36" s="197"/>
    </row>
    <row r="37" spans="1:14" s="2" customFormat="1" ht="19.5" customHeight="1">
      <c r="A37" s="11"/>
      <c r="B37" s="227"/>
      <c r="C37" s="196" t="s">
        <v>216</v>
      </c>
      <c r="D37" s="197"/>
      <c r="E37" s="196" t="s">
        <v>218</v>
      </c>
      <c r="F37" s="197"/>
      <c r="G37" s="196" t="s">
        <v>219</v>
      </c>
      <c r="H37" s="197"/>
      <c r="I37" s="196" t="s">
        <v>223</v>
      </c>
      <c r="J37" s="197"/>
      <c r="K37" s="196" t="s">
        <v>224</v>
      </c>
      <c r="L37" s="197"/>
      <c r="M37" s="196" t="s">
        <v>225</v>
      </c>
      <c r="N37" s="197"/>
    </row>
    <row r="38" spans="1:14" s="2" customFormat="1" ht="19.5" customHeight="1">
      <c r="A38" s="11"/>
      <c r="B38" s="227"/>
      <c r="C38" s="196" t="s">
        <v>226</v>
      </c>
      <c r="D38" s="197"/>
      <c r="E38" s="196" t="s">
        <v>227</v>
      </c>
      <c r="F38" s="197"/>
      <c r="G38" s="196" t="s">
        <v>230</v>
      </c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5" t="s">
        <v>201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7"/>
    </row>
    <row r="45" spans="1:14" s="2" customFormat="1" ht="12" customHeight="1">
      <c r="A45" s="11"/>
      <c r="B45" s="171" t="s">
        <v>221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220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214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222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228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88" t="s">
        <v>231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9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-155.4</v>
      </c>
      <c r="D57" s="56">
        <v>-156.1</v>
      </c>
      <c r="E57" s="98" t="s">
        <v>64</v>
      </c>
      <c r="F57" s="56">
        <v>28.1</v>
      </c>
      <c r="G57" s="56">
        <v>25.7</v>
      </c>
      <c r="H57" s="99" t="s">
        <v>95</v>
      </c>
      <c r="I57" s="146">
        <v>2</v>
      </c>
      <c r="J57" s="57" t="s">
        <v>180</v>
      </c>
      <c r="K57" s="209" t="s">
        <v>190</v>
      </c>
      <c r="L57" s="210"/>
      <c r="M57" s="209" t="s">
        <v>191</v>
      </c>
      <c r="N57" s="211"/>
      <c r="O57" s="7"/>
    </row>
    <row r="58" spans="2:15" s="52" customFormat="1" ht="22.5" customHeight="1">
      <c r="B58" s="100" t="s">
        <v>65</v>
      </c>
      <c r="C58" s="56">
        <v>-151.5</v>
      </c>
      <c r="D58" s="56">
        <v>-152.4</v>
      </c>
      <c r="E58" s="99" t="s">
        <v>169</v>
      </c>
      <c r="F58" s="146">
        <v>32</v>
      </c>
      <c r="G58" s="146">
        <v>53</v>
      </c>
      <c r="H58" s="99" t="s">
        <v>183</v>
      </c>
      <c r="I58" s="146">
        <v>0</v>
      </c>
      <c r="J58" s="57" t="s">
        <v>181</v>
      </c>
      <c r="K58" s="209" t="s">
        <v>192</v>
      </c>
      <c r="L58" s="210"/>
      <c r="M58" s="209" t="s">
        <v>193</v>
      </c>
      <c r="N58" s="211"/>
      <c r="O58" s="7"/>
    </row>
    <row r="59" spans="2:15" s="52" customFormat="1" ht="22.5" customHeight="1">
      <c r="B59" s="100" t="s">
        <v>66</v>
      </c>
      <c r="C59" s="56">
        <v>-205.4</v>
      </c>
      <c r="D59" s="56">
        <v>-205.6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194</v>
      </c>
      <c r="L59" s="210"/>
      <c r="M59" s="209" t="s">
        <v>195</v>
      </c>
      <c r="N59" s="211"/>
      <c r="O59" s="7"/>
    </row>
    <row r="60" spans="2:15" s="52" customFormat="1" ht="22.5" customHeight="1">
      <c r="B60" s="100" t="s">
        <v>67</v>
      </c>
      <c r="C60" s="56">
        <f>IF((C57+C58)/2&lt;-156,-((C57+C58)/2*1.7+157),-((C57+C58)/2*0.6-14.6))</f>
        <v>106.66999999999999</v>
      </c>
      <c r="D60" s="56">
        <f>IF((D57+D58)/2&lt;-156,-((D57+D58)/2*1.7+157),-((D57+D58)/2*0.6-14.6))</f>
        <v>107.14999999999999</v>
      </c>
      <c r="E60" s="99" t="s">
        <v>163</v>
      </c>
      <c r="F60" s="58">
        <v>55</v>
      </c>
      <c r="G60" s="58">
        <v>55</v>
      </c>
      <c r="H60" s="99" t="s">
        <v>96</v>
      </c>
      <c r="I60" s="146">
        <v>0</v>
      </c>
      <c r="J60" s="57" t="s">
        <v>68</v>
      </c>
      <c r="K60" s="209" t="s">
        <v>194</v>
      </c>
      <c r="L60" s="210"/>
      <c r="M60" s="209" t="s">
        <v>196</v>
      </c>
      <c r="N60" s="211"/>
      <c r="O60" s="7"/>
    </row>
    <row r="61" spans="2:15" s="52" customFormat="1" ht="22.5" customHeight="1">
      <c r="B61" s="100" t="s">
        <v>69</v>
      </c>
      <c r="C61" s="56">
        <v>37.1</v>
      </c>
      <c r="D61" s="56">
        <v>31.5</v>
      </c>
      <c r="E61" s="99" t="s">
        <v>164</v>
      </c>
      <c r="F61" s="58">
        <v>50</v>
      </c>
      <c r="G61" s="58">
        <v>55</v>
      </c>
      <c r="H61" s="98" t="s">
        <v>70</v>
      </c>
      <c r="I61" s="148">
        <v>1</v>
      </c>
      <c r="J61" s="212" t="s">
        <v>71</v>
      </c>
      <c r="K61" s="182"/>
      <c r="L61" s="183"/>
      <c r="M61" s="183"/>
      <c r="N61" s="184"/>
      <c r="O61" s="7"/>
    </row>
    <row r="62" spans="2:15" s="52" customFormat="1" ht="22.5" customHeight="1">
      <c r="B62" s="100" t="s">
        <v>72</v>
      </c>
      <c r="C62" s="56">
        <v>33.7</v>
      </c>
      <c r="D62" s="56">
        <v>28.1</v>
      </c>
      <c r="E62" s="99" t="s">
        <v>166</v>
      </c>
      <c r="F62" s="58">
        <v>265</v>
      </c>
      <c r="G62" s="58">
        <v>265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31.4</v>
      </c>
      <c r="D63" s="56">
        <v>25.6</v>
      </c>
      <c r="E63" s="99" t="s">
        <v>184</v>
      </c>
      <c r="F63" s="60">
        <v>4.2</v>
      </c>
      <c r="G63" s="62">
        <v>4.7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31</v>
      </c>
      <c r="D64" s="56">
        <v>25.2</v>
      </c>
      <c r="E64" s="99" t="s">
        <v>185</v>
      </c>
      <c r="F64" s="60">
        <v>0.2</v>
      </c>
      <c r="G64" s="62">
        <v>0.2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5.1E-06</v>
      </c>
      <c r="D65" s="61">
        <v>5.06E-05</v>
      </c>
      <c r="E65" s="98" t="s">
        <v>77</v>
      </c>
      <c r="F65" s="56">
        <v>19.6</v>
      </c>
      <c r="G65" s="62">
        <v>20.3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35.4</v>
      </c>
      <c r="G66" s="144">
        <v>81.5</v>
      </c>
      <c r="H66" s="104" t="s">
        <v>98</v>
      </c>
      <c r="I66" s="147" t="s">
        <v>189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77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77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77" t="s">
        <v>147</v>
      </c>
      <c r="C78" s="178"/>
      <c r="D78" s="158">
        <v>0</v>
      </c>
      <c r="E78" s="178" t="s">
        <v>131</v>
      </c>
      <c r="F78" s="178"/>
      <c r="G78" s="158">
        <v>0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77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77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77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9"/>
      <c r="D82" s="159">
        <v>0</v>
      </c>
      <c r="E82" s="189" t="s">
        <v>137</v>
      </c>
      <c r="F82" s="189"/>
      <c r="G82" s="159">
        <v>0</v>
      </c>
      <c r="H82" s="189" t="s">
        <v>141</v>
      </c>
      <c r="I82" s="189"/>
      <c r="J82" s="159">
        <v>0</v>
      </c>
      <c r="K82" s="189"/>
      <c r="L82" s="189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188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2018-12-18T18:32:12Z</dcterms:modified>
  <cp:category/>
  <cp:version/>
  <cp:contentType/>
  <cp:contentStatus/>
</cp:coreProperties>
</file>