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<sst xmlns="http://schemas.openxmlformats.org/spreadsheetml/2006/main" count="231" uniqueCount="221">
  <si>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</si>
  <si>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</si>
  <si>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</si>
  <si>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</si>
  <si>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</si>
  <si>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</si>
  <si>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</si>
  <si>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</si>
  <si>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</si>
  <si>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</si>
  <si>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</si>
  <si>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</si>
  <si>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</si>
  <si>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</si>
  <si>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</si>
  <si>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</si>
  <si>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</si>
  <si>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</si>
  <si>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</si>
  <si>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</si>
  <si>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</si>
  <si>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</si>
  <si>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</si>
  <si>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</si>
  <si>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</si>
  <si>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</si>
  <si>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</si>
  <si>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</si>
  <si>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</si>
  <si>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</si>
  <si>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</si>
  <si>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</si>
  <si>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</si>
  <si>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</si>
  <si>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</si>
  <si>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</si>
  <si>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</si>
  <si>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</si>
  <si>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</si>
  <si>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</si>
  <si>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</si>
  <si>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</si>
  <si>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</si>
  <si>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</si>
  <si>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</si>
  <si>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</si>
  <si>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</si>
  <si>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</si>
  <si>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</si>
  <si>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</si>
  <si>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</si>
  <si>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</si>
  <si>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</si>
  <si>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</si>
  <si>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</si>
  <si>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</si>
  <si>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</si>
  <si>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</si>
  <si>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</si>
  <si>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</si>
  <si>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</si>
  <si>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</si>
  <si>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</si>
  <si>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</si>
  <si>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</si>
  <si>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</si>
  <si>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</si>
  <si>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</si>
  <si>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</si>
  <si>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</si>
  <si>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</si>
  <si>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</si>
  <si>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</si>
  <si>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</si>
  <si>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</si>
  <si>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</si>
  <si>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</si>
  <si>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</si>
  <si>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</si>
  <si>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</si>
  <si>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</si>
  <si>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</si>
  <si>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</si>
  <si>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</si>
  <si>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</si>
  <si>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</si>
  <si>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</si>
  <si>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</si>
  <si>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</si>
  <si>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</si>
  <si>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</si>
  <si>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</si>
  <si>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</si>
  <si>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</si>
  <si>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</si>
  <si>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</si>
  <si>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</si>
  <si>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</si>
  <si>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</si>
  <si>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</si>
  <si>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</si>
  <si>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</si>
  <si>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</si>
  <si>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</si>
  <si>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</si>
  <si>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</si>
  <si>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</si>
  <si>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</si>
  <si>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</si>
  <si>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</si>
  <si>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</si>
  <si>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</si>
  <si>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</si>
  <si>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</si>
  <si>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</si>
  <si>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</si>
  <si>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</si>
  <si>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</si>
  <si>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</si>
  <si>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</si>
  <si>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</si>
  <si>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</si>
  <si>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</si>
  <si>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</si>
  <si>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</si>
  <si>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</si>
  <si>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</si>
  <si>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</si>
  <si>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</si>
  <si>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</si>
  <si>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</si>
  <si>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</si>
  <si>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</si>
  <si>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</si>
  <si>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</si>
  <si>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</si>
  <si>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</si>
  <si>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</si>
  <si>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</si>
  <si>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</si>
  <si>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</si>
  <si>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</si>
  <si>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</si>
  <si>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</si>
  <si>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</si>
  <si>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</si>
  <si>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</si>
  <si>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</si>
  <si>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</si>
  <si>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</si>
  <si>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</si>
  <si>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</si>
  <si>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</si>
  <si>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</si>
  <si>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</si>
  <si>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</si>
  <si>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</si>
  <si>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</si>
  <si>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</si>
  <si>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</si>
  <si>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</si>
  <si>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</si>
  <si>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</si>
  <si>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</si>
  <si>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</si>
  <si>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</si>
  <si>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</si>
  <si>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</si>
  <si>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</si>
  <si>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</si>
  <si>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</si>
  <si>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</si>
  <si>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</si>
  <si>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</si>
  <si>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</si>
  <si>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</si>
  <si>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</si>
  <si>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</si>
  <si>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</si>
  <si>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</si>
  <si>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</si>
  <si>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</si>
  <si>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</si>
  <si>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</si>
  <si>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</si>
  <si>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</si>
  <si>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</si>
  <si>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</si>
  <si>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</si>
  <si>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</si>
  <si>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</si>
  <si>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</si>
  <si>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</si>
  <si>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</si>
  <si>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</si>
  <si>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</si>
  <si>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</si>
  <si>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</si>
  <si>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S_039867:M</t>
  </si>
  <si>
    <t>I_039851-039854</t>
  </si>
  <si>
    <t>구름의 영향으로 오후플랫 미촬영</t>
  </si>
  <si>
    <t>039851-039854 잘못된 좌표입력</t>
  </si>
  <si>
    <t>E_039870-039871</t>
  </si>
  <si>
    <t>DIR</t>
  </si>
  <si>
    <t>고승원</t>
  </si>
  <si>
    <t>T_039882</t>
  </si>
  <si>
    <t>S_039895:T</t>
  </si>
  <si>
    <t>NNW</t>
  </si>
  <si>
    <t>N</t>
  </si>
  <si>
    <t>[15:02] 관측후 셔터가 제대로 닫히지 않는 문제 발생, AUX전원 리셋</t>
  </si>
  <si>
    <t>[15:27] 관측재개</t>
  </si>
  <si>
    <t>[15:36] full 셔터 제대로 닫히지 않는 문제 재발생, 관측중단.</t>
  </si>
  <si>
    <t>[15:56] AUX전원 리셋, 관측재개.</t>
  </si>
  <si>
    <t>DIR-MARIOS</t>
  </si>
  <si>
    <t>I_039931-039950</t>
  </si>
  <si>
    <t>039931-039950 PROJID 오입력(DIR -&gt;DIR-MARIOS)</t>
  </si>
  <si>
    <t>ALL</t>
  </si>
  <si>
    <t>40s/24K,40s/37K,30s/36K,20s/</t>
  </si>
  <si>
    <t>30s/31K,20s/31K,20s/43K</t>
  </si>
  <si>
    <t>039870-039871 M.ic Crahsed, M영상 미출력</t>
  </si>
  <si>
    <t>NNW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</si>
</sst>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9">
      <selection activeCell="L34" sqref="L3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43448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89.91031390134529</v>
      </c>
      <c r="M3" s="111" t="s">
        <v>45</v>
      </c>
      <c r="N3" s="143">
        <f>(M31-M33)/M31*100</f>
        <v>89.91031390134529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</v>
      </c>
      <c r="D9" s="26">
        <v>1.5</v>
      </c>
      <c r="E9" s="26">
        <v>15.8</v>
      </c>
      <c r="F9" s="26">
        <v>43</v>
      </c>
      <c r="G9" s="27" t="s">
        <v>207</v>
      </c>
      <c r="H9" s="26">
        <v>1.5</v>
      </c>
      <c r="I9" s="28">
        <v>50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1.4</v>
      </c>
      <c r="E10" s="26">
        <v>14.9</v>
      </c>
      <c r="F10" s="26">
        <v>41</v>
      </c>
      <c r="G10" s="27" t="s">
        <v>208</v>
      </c>
      <c r="H10" s="26">
        <v>3.3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0.7236111111111111</v>
      </c>
      <c r="D11" s="33">
        <v>1.4</v>
      </c>
      <c r="E11" s="33">
        <v>14.7</v>
      </c>
      <c r="F11" s="33">
        <v>40</v>
      </c>
      <c r="G11" s="27" t="s">
        <v>220</v>
      </c>
      <c r="H11" s="33">
        <v>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24.273611111111112</v>
      </c>
      <c r="D12" s="37">
        <f>AVERAGE(D9:D11)</f>
        <v>1.4333333333333333</v>
      </c>
      <c r="E12" s="37">
        <f>AVERAGE(E9:E11)</f>
        <v>15.133333333333335</v>
      </c>
      <c r="F12" s="38">
        <f>AVERAGE(F9:F11)</f>
        <v>41.333333333333336</v>
      </c>
      <c r="G12" s="11"/>
      <c r="H12" s="39">
        <f>AVERAGE(H9:H11)</f>
        <v>3.266666666666667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203</v>
      </c>
      <c r="F16" s="167" t="s">
        <v>213</v>
      </c>
      <c r="G16" s="167" t="s">
        <v>216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0.38055555555555554</v>
      </c>
      <c r="D17" s="25">
        <v>0.3819444444444444</v>
      </c>
      <c r="E17" s="25">
        <v>0.43472222222222223</v>
      </c>
      <c r="F17" s="25">
        <v>0.6631944444444444</v>
      </c>
      <c r="G17" s="25">
        <v>0.7444444444444445</v>
      </c>
      <c r="H17" s="25"/>
      <c r="I17" s="25"/>
      <c r="J17" s="25"/>
      <c r="K17" s="25"/>
      <c r="L17" s="25"/>
      <c r="M17" s="25"/>
      <c r="N17" s="25">
        <v>0.7680555555555556</v>
      </c>
    </row>
    <row r="18" spans="1:14" s="2" customFormat="1" ht="13.5" customHeight="1">
      <c r="A18" s="11"/>
      <c r="B18" s="64" t="s">
        <v>12</v>
      </c>
      <c r="C18" s="44">
        <v>39844</v>
      </c>
      <c r="D18" s="43">
        <v>39845</v>
      </c>
      <c r="E18" s="43">
        <v>39850</v>
      </c>
      <c r="F18" s="43">
        <v>39931</v>
      </c>
      <c r="G18" s="43">
        <v>39967</v>
      </c>
      <c r="H18" s="43"/>
      <c r="I18" s="43"/>
      <c r="J18" s="43"/>
      <c r="K18" s="43"/>
      <c r="L18" s="43"/>
      <c r="M18" s="43"/>
      <c r="N18" s="43">
        <v>39979</v>
      </c>
    </row>
    <row r="19" spans="1:14" s="2" customFormat="1" ht="13.5" customHeight="1" thickBot="1">
      <c r="A19" s="11"/>
      <c r="B19" s="65" t="s">
        <v>13</v>
      </c>
      <c r="C19" s="137"/>
      <c r="D19" s="44">
        <v>39849</v>
      </c>
      <c r="E19" s="44">
        <v>39930</v>
      </c>
      <c r="F19" s="44">
        <v>39966</v>
      </c>
      <c r="G19" s="44">
        <v>39978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81</v>
      </c>
      <c r="F20" s="45">
        <f>IF(ISNUMBER(F18),F19-F18+1,"")</f>
        <v>36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>
        <v>39972</v>
      </c>
      <c r="J23" s="20">
        <v>39975</v>
      </c>
      <c r="K23" s="20" t="s">
        <v>110</v>
      </c>
      <c r="L23" s="219" t="s">
        <v>217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>
        <v>39976</v>
      </c>
      <c r="J25" s="20">
        <v>39978</v>
      </c>
      <c r="K25" s="20" t="s">
        <v>109</v>
      </c>
      <c r="L25" s="219" t="s">
        <v>218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0.2736111111111111</v>
      </c>
      <c r="M30" s="119">
        <f>SUM(C30:L30)</f>
        <v>0.2736111111111111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>
        <v>0.08125</v>
      </c>
      <c r="K31" s="32"/>
      <c r="L31" s="117">
        <v>0.22847222222222222</v>
      </c>
      <c r="M31" s="120">
        <f>SUM(C31:L31)</f>
        <v>0.30972222222222223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>
        <v>0.03125</v>
      </c>
      <c r="M33" s="121">
        <f>SUM(C33:L33)</f>
        <v>0.03125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199</v>
      </c>
      <c r="D35" s="201"/>
      <c r="E35" s="200" t="s">
        <v>198</v>
      </c>
      <c r="F35" s="201"/>
      <c r="G35" s="200" t="s">
        <v>202</v>
      </c>
      <c r="H35" s="201"/>
      <c r="I35" s="200" t="s">
        <v>205</v>
      </c>
      <c r="J35" s="201"/>
      <c r="K35" s="200" t="s">
        <v>206</v>
      </c>
      <c r="L35" s="201"/>
      <c r="M35" s="200" t="s">
        <v>214</v>
      </c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215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219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-157.7</v>
      </c>
      <c r="D57" s="56">
        <v>-158.6</v>
      </c>
      <c r="E57" s="98" t="s">
        <v>64</v>
      </c>
      <c r="F57" s="56">
        <v>27.3</v>
      </c>
      <c r="G57" s="56">
        <v>25.5</v>
      </c>
      <c r="H57" s="99" t="s">
        <v>95</v>
      </c>
      <c r="I57" s="146">
        <v>1</v>
      </c>
      <c r="J57" s="57" t="s">
        <v>180</v>
      </c>
      <c r="K57" s="180" t="s">
        <v>190</v>
      </c>
      <c r="L57" s="185"/>
      <c r="M57" s="180" t="s">
        <v>191</v>
      </c>
      <c r="N57" s="181"/>
      <c r="O57" s="7"/>
    </row>
    <row r="58" spans="2:15" s="52" customFormat="1" ht="22.5" customHeight="1">
      <c r="B58" s="100" t="s">
        <v>65</v>
      </c>
      <c r="C58" s="56">
        <v>-153.9</v>
      </c>
      <c r="D58" s="56">
        <v>-154.9</v>
      </c>
      <c r="E58" s="99" t="s">
        <v>169</v>
      </c>
      <c r="F58" s="146">
        <v>20</v>
      </c>
      <c r="G58" s="146">
        <v>13</v>
      </c>
      <c r="H58" s="99" t="s">
        <v>183</v>
      </c>
      <c r="I58" s="146">
        <v>0</v>
      </c>
      <c r="J58" s="57" t="s">
        <v>181</v>
      </c>
      <c r="K58" s="180" t="s">
        <v>192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-205.9</v>
      </c>
      <c r="D59" s="56">
        <v>-205.9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108.08</v>
      </c>
      <c r="D60" s="56">
        <f>IF((D57+D58)/2&lt;-156,-((D57+D58)/2*1.7+157),-((D57+D58)/2*0.6-14.6))</f>
        <v>109.47499999999997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196</v>
      </c>
      <c r="N60" s="181"/>
      <c r="O60" s="7"/>
    </row>
    <row r="61" spans="2:15" s="52" customFormat="1" ht="22.5" customHeight="1">
      <c r="B61" s="100" t="s">
        <v>69</v>
      </c>
      <c r="C61" s="56">
        <v>28.7</v>
      </c>
      <c r="D61" s="56">
        <v>27.1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1</v>
      </c>
      <c r="J61" s="207" t="s">
        <v>71</v>
      </c>
      <c r="K61" s="230"/>
      <c r="L61" s="231"/>
      <c r="M61" s="231"/>
      <c r="N61" s="232"/>
      <c r="O61" s="7"/>
    </row>
    <row r="62" spans="2:15" s="52" customFormat="1" ht="22.5" customHeight="1">
      <c r="B62" s="100" t="s">
        <v>72</v>
      </c>
      <c r="C62" s="56">
        <v>25.4</v>
      </c>
      <c r="D62" s="56">
        <v>24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22.9</v>
      </c>
      <c r="D63" s="56">
        <v>21.4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22.5</v>
      </c>
      <c r="D64" s="56">
        <v>21</v>
      </c>
      <c r="E64" s="99" t="s">
        <v>185</v>
      </c>
      <c r="F64" s="60">
        <v>0.2</v>
      </c>
      <c r="G64" s="62">
        <v>0.2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3.68E-06</v>
      </c>
      <c r="D65" s="61">
        <v>4.02E-06</v>
      </c>
      <c r="E65" s="98" t="s">
        <v>77</v>
      </c>
      <c r="F65" s="56">
        <v>15.2</v>
      </c>
      <c r="G65" s="62">
        <v>14.8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48</v>
      </c>
      <c r="G66" s="144">
        <v>42</v>
      </c>
      <c r="H66" s="104" t="s">
        <v>98</v>
      </c>
      <c r="I66" s="147" t="s">
        <v>189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7" t="s">
        <v>188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2018-12-14T18:37:42Z</dcterms:modified>
  <cp:category/>
  <cp:version/>
  <cp:contentType/>
  <cp:contentStatus/>
</cp:coreProperties>
</file>